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2_Dedoy\2018_PSAT_TKT\! Tekno-Meter\"/>
    </mc:Choice>
  </mc:AlternateContent>
  <bookViews>
    <workbookView xWindow="9180" yWindow="-210" windowWidth="3105" windowHeight="7995" activeTab="1"/>
  </bookViews>
  <sheets>
    <sheet name="Summary_Penilaian" sheetId="9" r:id="rId1"/>
    <sheet name="Tekno-Meter_2.5" sheetId="6" r:id="rId2"/>
    <sheet name="Penjelasan TRL" sheetId="8" r:id="rId3"/>
    <sheet name="Display Tekno-Meter (2)" sheetId="10" r:id="rId4"/>
  </sheets>
  <externalReferences>
    <externalReference r:id="rId5"/>
    <externalReference r:id="rId6"/>
  </externalReferences>
  <definedNames>
    <definedName name="_Fill" localSheetId="3" hidden="1">'Display Tekno-Meter (2)'!$O$23:$O$31</definedName>
    <definedName name="_Fill" hidden="1">#REF!</definedName>
    <definedName name="_xlnm.Print_Area" localSheetId="3">'Display Tekno-Meter (2)'!$G$2:$W$40</definedName>
    <definedName name="_xlnm.Print_Area" localSheetId="2">'Penjelasan TRL'!$B$2:$D$13</definedName>
    <definedName name="_xlnm.Print_Area" localSheetId="0">Summary_Penilaian!$B$1:$O$59</definedName>
    <definedName name="_xlnm.Print_Area" localSheetId="1">'Tekno-Meter_2.5'!$A$1:$R$199</definedName>
    <definedName name="RowNum1">'[1]TRL Calculator'!$AE$37:$AE$53</definedName>
    <definedName name="RowNum2">'[1]TRL Calculator'!$AE$64:$AE$96</definedName>
    <definedName name="RowNum3">'[1]TRL Calculator'!$AE$107:$AE$144</definedName>
    <definedName name="RowNum4">'[1]TRL Calculator'!$AE$154:$AE$205</definedName>
    <definedName name="RowNum5">'[1]TRL Calculator'!$AE$215:$AE$271</definedName>
    <definedName name="RowNum6">'[1]TRL Calculator'!$AE$281:$AE$336</definedName>
    <definedName name="RowNum7">'[1]TRL Calculator'!$AE$346:$AE$381</definedName>
    <definedName name="RowNum8">'[1]TRL Calculator'!$AE$391:$AE$418</definedName>
    <definedName name="RowNum9">'[1]TRL Calculator'!$AE$428:$AE$446</definedName>
  </definedNames>
  <calcPr calcId="152511"/>
</workbook>
</file>

<file path=xl/calcChain.xml><?xml version="1.0" encoding="utf-8"?>
<calcChain xmlns="http://schemas.openxmlformats.org/spreadsheetml/2006/main">
  <c r="D44" i="9" l="1"/>
  <c r="N18" i="9"/>
  <c r="D54" i="9" l="1"/>
  <c r="D56" i="9" s="1"/>
  <c r="C49" i="10" l="1"/>
  <c r="C51" i="10" s="1"/>
  <c r="D39" i="10"/>
  <c r="U16" i="10"/>
  <c r="T6" i="10"/>
  <c r="F96" i="6" l="1"/>
  <c r="G194" i="6" l="1"/>
  <c r="B105" i="6"/>
  <c r="B106" i="6" s="1"/>
  <c r="B107" i="6" s="1"/>
  <c r="B108" i="6" s="1"/>
  <c r="B109" i="6" s="1"/>
  <c r="B86" i="6"/>
  <c r="B87" i="6"/>
  <c r="B88" i="6" s="1"/>
  <c r="H176" i="6"/>
  <c r="H157" i="6"/>
  <c r="H34" i="6"/>
  <c r="C34" i="6"/>
  <c r="D34" i="6"/>
  <c r="E34" i="6"/>
  <c r="F34" i="6"/>
  <c r="G34" i="6"/>
  <c r="B29" i="6"/>
  <c r="B30" i="6" s="1"/>
  <c r="C57" i="6"/>
  <c r="D57" i="6"/>
  <c r="E57" i="6"/>
  <c r="F57" i="6"/>
  <c r="G57" i="6"/>
  <c r="H57" i="6"/>
  <c r="B43" i="6"/>
  <c r="B44" i="6" s="1"/>
  <c r="B45" i="6" s="1"/>
  <c r="B46" i="6" s="1"/>
  <c r="B47" i="6" s="1"/>
  <c r="B48" i="6" s="1"/>
  <c r="B49" i="6" s="1"/>
  <c r="B50" i="6" s="1"/>
  <c r="B51" i="6" s="1"/>
  <c r="B52" i="6" s="1"/>
  <c r="B53" i="6" s="1"/>
  <c r="C115" i="6"/>
  <c r="D115" i="6"/>
  <c r="E115" i="6"/>
  <c r="F115" i="6"/>
  <c r="G115" i="6"/>
  <c r="H115" i="6"/>
  <c r="C96" i="6"/>
  <c r="D96" i="6"/>
  <c r="E96" i="6"/>
  <c r="G96" i="6"/>
  <c r="H96" i="6"/>
  <c r="C77" i="6"/>
  <c r="D77" i="6"/>
  <c r="E77" i="6"/>
  <c r="F77" i="6"/>
  <c r="G77" i="6"/>
  <c r="H77" i="6"/>
  <c r="B66" i="6"/>
  <c r="B67" i="6" s="1"/>
  <c r="B68" i="6" s="1"/>
  <c r="B69" i="6" s="1"/>
  <c r="B70" i="6" s="1"/>
  <c r="B71" i="6" s="1"/>
  <c r="B72" i="6" s="1"/>
  <c r="B73" i="6" s="1"/>
  <c r="G133" i="6"/>
  <c r="C133" i="6"/>
  <c r="H133" i="6"/>
  <c r="F133" i="6"/>
  <c r="D133" i="6"/>
  <c r="E133" i="6"/>
  <c r="B124" i="6"/>
  <c r="B125" i="6" s="1"/>
  <c r="B126" i="6" s="1"/>
  <c r="B127" i="6" s="1"/>
  <c r="B128" i="6" s="1"/>
  <c r="G157" i="6"/>
  <c r="C157" i="6"/>
  <c r="D157" i="6"/>
  <c r="E157" i="6"/>
  <c r="F157" i="6"/>
  <c r="B142" i="6"/>
  <c r="B143" i="6" s="1"/>
  <c r="B144" i="6" s="1"/>
  <c r="B145" i="6" s="1"/>
  <c r="B146" i="6" s="1"/>
  <c r="B147" i="6" s="1"/>
  <c r="B148" i="6" s="1"/>
  <c r="B149" i="6" s="1"/>
  <c r="B150" i="6" s="1"/>
  <c r="B151" i="6" s="1"/>
  <c r="G176" i="6"/>
  <c r="F176" i="6"/>
  <c r="E176" i="6"/>
  <c r="C176" i="6"/>
  <c r="D176" i="6"/>
  <c r="B166" i="6"/>
  <c r="B167" i="6" s="1"/>
  <c r="B168" i="6" s="1"/>
  <c r="B169" i="6" s="1"/>
  <c r="B170" i="6" s="1"/>
  <c r="B171" i="6" s="1"/>
  <c r="B172" i="6" s="1"/>
  <c r="B173" i="6" s="1"/>
  <c r="C194" i="6"/>
  <c r="D194" i="6"/>
  <c r="E194" i="6"/>
  <c r="F194" i="6"/>
  <c r="H194" i="6"/>
  <c r="B185" i="6"/>
  <c r="B186" i="6" s="1"/>
  <c r="B187" i="6" s="1"/>
  <c r="X13" i="6"/>
  <c r="X14" i="6" s="1"/>
  <c r="J22" i="6" s="1"/>
  <c r="U8" i="6"/>
  <c r="C177" i="6" l="1"/>
  <c r="C134" i="6"/>
  <c r="C116" i="6"/>
  <c r="B110" i="6"/>
  <c r="B111" i="6" s="1"/>
  <c r="B89" i="6"/>
  <c r="B90" i="6" s="1"/>
  <c r="B91" i="6" s="1"/>
  <c r="B92" i="6" s="1"/>
  <c r="B188" i="6"/>
  <c r="B189" i="6" s="1"/>
  <c r="C78" i="6"/>
  <c r="D50" i="9" s="1"/>
  <c r="C58" i="6"/>
  <c r="D51" i="9" s="1"/>
  <c r="C35" i="6"/>
  <c r="D52" i="9" s="1"/>
  <c r="E52" i="9" s="1"/>
  <c r="C158" i="6"/>
  <c r="E51" i="9" l="1"/>
  <c r="E50" i="9" s="1"/>
  <c r="I178" i="6"/>
  <c r="D45" i="9"/>
  <c r="D40" i="10"/>
  <c r="D46" i="9"/>
  <c r="D41" i="10"/>
  <c r="I135" i="6"/>
  <c r="D47" i="9"/>
  <c r="D42" i="10"/>
  <c r="D48" i="9"/>
  <c r="D43" i="10"/>
  <c r="I79" i="6"/>
  <c r="D45" i="10"/>
  <c r="I36" i="6"/>
  <c r="D47" i="10"/>
  <c r="C47" i="10" s="1"/>
  <c r="B47" i="10" s="1"/>
  <c r="I59" i="6"/>
  <c r="D46" i="10"/>
  <c r="C195" i="6"/>
  <c r="C97" i="6"/>
  <c r="I117" i="6"/>
  <c r="I159" i="6"/>
  <c r="C40" i="10" l="1"/>
  <c r="B40" i="10" s="1"/>
  <c r="D44" i="10"/>
  <c r="C42" i="10" s="1"/>
  <c r="B42" i="10" s="1"/>
  <c r="D49" i="9"/>
  <c r="E49" i="9"/>
  <c r="E48" i="9" s="1"/>
  <c r="E47" i="9" s="1"/>
  <c r="E46" i="9" s="1"/>
  <c r="E45" i="9" s="1"/>
  <c r="E44" i="9" s="1"/>
  <c r="E25" i="9" s="1"/>
  <c r="E22" i="9" s="1"/>
  <c r="C39" i="10"/>
  <c r="B39" i="10" s="1"/>
  <c r="C41" i="10"/>
  <c r="B41" i="10" s="1"/>
  <c r="C45" i="10"/>
  <c r="B45" i="10" s="1"/>
  <c r="C43" i="10"/>
  <c r="B43" i="10" s="1"/>
  <c r="C46" i="10"/>
  <c r="B46" i="10" s="1"/>
  <c r="I196" i="6"/>
  <c r="I98" i="6"/>
  <c r="C44" i="10" l="1"/>
  <c r="H18" i="9"/>
  <c r="L198" i="6" s="1"/>
  <c r="I22" i="9"/>
  <c r="H22" i="9"/>
  <c r="B44" i="10"/>
  <c r="Q33" i="10"/>
  <c r="L16" i="10" s="1"/>
</calcChain>
</file>

<file path=xl/sharedStrings.xml><?xml version="1.0" encoding="utf-8"?>
<sst xmlns="http://schemas.openxmlformats.org/spreadsheetml/2006/main" count="1053" uniqueCount="220">
  <si>
    <t xml:space="preserve">: </t>
  </si>
  <si>
    <t xml:space="preserve">Pimpinan Program / Kegiatan      </t>
  </si>
  <si>
    <t>=</t>
  </si>
  <si>
    <t xml:space="preserve"> </t>
  </si>
  <si>
    <t>No</t>
  </si>
  <si>
    <t xml:space="preserve">     ( 0=tidak terpenuhi; 1=20%; 2=40%; 3=60%; 4=80%; 5=100% atau terpenuhi )</t>
  </si>
  <si>
    <t>S</t>
  </si>
  <si>
    <r>
      <t xml:space="preserve">S </t>
    </r>
    <r>
      <rPr>
        <b/>
        <sz val="12"/>
        <rFont val="Arial Narrow"/>
        <family val="2"/>
      </rPr>
      <t xml:space="preserve">atau </t>
    </r>
    <r>
      <rPr>
        <b/>
        <sz val="12"/>
        <rFont val="Arial"/>
        <family val="2"/>
      </rPr>
      <t>% terpenuhinya ►</t>
    </r>
  </si>
  <si>
    <t>Asumsi dan hukum dasar (ex.fisika/kimia) yg akan digunakan pd teknologi (baru) telah ditentukan</t>
  </si>
  <si>
    <t>Peralatan dan sistem yang akan digunakan, telah teridentifikasi</t>
  </si>
  <si>
    <t>Desain secara teoritis dan empiris telah teridentifikasi</t>
  </si>
  <si>
    <t>Elemen-elemen dasar dari teknologi yang akan dikembangkan telah diketahui</t>
  </si>
  <si>
    <t>Karakterisasi komponen teknologi yang akan dikembangkan telah dikuasai dan dipahami</t>
  </si>
  <si>
    <t>Kinerja dari masing-masing elemen penyusun teknologi yang akan dikembangkan telah diprediksi</t>
  </si>
  <si>
    <t>Analisis awal menunjukkan bahwa fungsi utama yang dibutuhkan dapat bekerja dengan baik</t>
  </si>
  <si>
    <t>Model dan simulasi untuk menguji kebenaran prinsip dasar</t>
  </si>
  <si>
    <t>Penelitian analitik untuk menguji kebenaran prinsip dasarnya</t>
  </si>
  <si>
    <t>Komponen-komponen teknologi yang akan dikembangkan, secara terpisah-pisah dapat bekerja dengan baik</t>
  </si>
  <si>
    <t>Diketahui tahapan eksperimen yang akan dilakukan</t>
  </si>
  <si>
    <t>Karakteristik/sifat dan kapasitas unjuk kerja sistem dasar telah diidentifikasi dan diprediksi</t>
  </si>
  <si>
    <t>Telah dilakukan percobaan laboratorium untuk menguji kelayakan penerapan teknologi tersebut</t>
  </si>
  <si>
    <t>Pengembangan teknologi tersebut dengan langkah awal menggunakan model matematik sangat dimungkinkan dan dapat disimulasikan</t>
  </si>
  <si>
    <t>Teknologi layak secara ilmiah (studi analitik, model / simulasi, eksperimen)</t>
  </si>
  <si>
    <t>Test laboratorium komponen-komponen secara terpisah telah dilakukan</t>
  </si>
  <si>
    <t>Persyaratan sistem untuk aplikasi menurut pengguna telah diketahui (keinginan adopter).</t>
  </si>
  <si>
    <t xml:space="preserve">Hasil percobaan laboratorium terhadap komponen-komponen menunjukkan bahwa komponen tersebut dapat beroperasi </t>
  </si>
  <si>
    <t>Percobaan fungsi utama teknologi dalam lingkungan yang relevan</t>
  </si>
  <si>
    <t>Prototipe teknologi skala lab telah dibuat</t>
  </si>
  <si>
    <t>Proses ‘kunci’ untuk manufakturnya telah diidentifikasi dan dikaji di lab.</t>
  </si>
  <si>
    <t>Persiapan produksi perangkat keras telah dilakukan</t>
  </si>
  <si>
    <t xml:space="preserve">Prototipe telah dibuat </t>
  </si>
  <si>
    <t>Peralatan dan mesin pendukung telah diujicoba dalam laboratorium</t>
  </si>
  <si>
    <t>Kondisi laboratorium di modifikasi sehingga mirip dengan lingkungan yang sesungguhnya</t>
  </si>
  <si>
    <t>Proses produksi telah direview oleh bagian manufaktur.</t>
  </si>
  <si>
    <t>Kondisi lingkungan operasi sesungguhnya telah diketahui</t>
  </si>
  <si>
    <t>Kebutuhan investasi untuk peralatan dan proses pabrikasi teridentifikasi.</t>
  </si>
  <si>
    <t>M&amp;S untuk kinerja sistem teknologi pada lingkungan operasi.</t>
  </si>
  <si>
    <t>Bagian manufaktur/ pabrikasi menyetujui dan menerima hasil pengujian lab.</t>
  </si>
  <si>
    <t>Peralatan, proses, metode dan desain teknik telah diidentifikasi</t>
  </si>
  <si>
    <t>Proses dan prosedur fabrikasi peralatan mulai diujicobakan</t>
  </si>
  <si>
    <t>Perlengkapan proses dan peralatan test / inspeksi diujicobakan didalam lingkungan produksi</t>
  </si>
  <si>
    <t>Draft gambar desain telah lengkap</t>
  </si>
  <si>
    <t>Peralatan, proses, metode dan desain teknik telah dikembangkan dan mulai diujicobakan.</t>
  </si>
  <si>
    <t>Proses fabrikasi secara umum telah dipahami dengan baik</t>
  </si>
  <si>
    <t>Prototipe lengkap telah didemonstrasikan pada simulasi lingkungan  operasional</t>
  </si>
  <si>
    <t xml:space="preserve">Prototipe sistem telah teruji pada ujicoba lapangan </t>
  </si>
  <si>
    <t xml:space="preserve">Bentuk, kesesuaian dan fungsi komponen kompatibel dengan sistem operasi </t>
  </si>
  <si>
    <t>Mesin dan peralatan telah diujicobakan dalam lingkungan produksi</t>
  </si>
  <si>
    <t>Sistem memenuhi kualifikasi melalui test dan evaluasi (DT&amp;E selesai)</t>
  </si>
  <si>
    <t>Siap untuk produksi skala penuh (kapasitas penuh).</t>
  </si>
  <si>
    <t>Konsep operasional telah benar-benar dapat diterapkan</t>
  </si>
  <si>
    <t>Perkiraan investasi teknologi sudah dibuat</t>
  </si>
  <si>
    <t>Tidak ada perubahan desain yg signifikan.</t>
  </si>
  <si>
    <t>Teknologi telah teruji pada kondisi sebenarnya</t>
  </si>
  <si>
    <t>Produktivitas telah stabil</t>
  </si>
  <si>
    <t>Semua dokumentasi telah lengkap</t>
  </si>
  <si>
    <t>TRL yang dicapai adalah = TRL tertinggi yang indikatornya terpenuhi</t>
  </si>
  <si>
    <t>Lembaga / Unit Pelaksana</t>
  </si>
  <si>
    <t>Bidang Teknologi</t>
  </si>
  <si>
    <t>Nama/Judul Teknologi</t>
  </si>
  <si>
    <t>TRL</t>
  </si>
  <si>
    <t>Alamat / Kontak</t>
  </si>
  <si>
    <r>
      <t xml:space="preserve">  </t>
    </r>
    <r>
      <rPr>
        <sz val="12"/>
        <rFont val="Vogel"/>
      </rPr>
      <t xml:space="preserve">Telp / Fax / email: </t>
    </r>
  </si>
  <si>
    <t>Studi literatur (teori dan empiris – penelitian terdahulu) tentang prinsip dasar teknologi yang akan dikembangkan telah dikuasai/dipelajari</t>
  </si>
  <si>
    <t>Formulasi hipotesis penelitian (bila ada)</t>
  </si>
  <si>
    <t>Studi literatur (teori/empiris -penelitian terdahulu) ttg prinsip dasar teknologi yg akan dikembangkan</t>
  </si>
  <si>
    <t>Studi literatur (teoritis/empiris) teknologi yang akan dikembangkan memungkinkan untuk diterapkan</t>
  </si>
  <si>
    <t>Peralatan yang digunakan harus valid dan reliable</t>
  </si>
  <si>
    <r>
      <t xml:space="preserve">Studi analitik </t>
    </r>
    <r>
      <rPr>
        <sz val="11"/>
        <rFont val="Arial"/>
        <family val="2"/>
      </rPr>
      <t xml:space="preserve">mendukung prediksi kinerja elemen-elemen teknologi </t>
    </r>
  </si>
  <si>
    <r>
      <t>Model dan simulasi</t>
    </r>
    <r>
      <rPr>
        <sz val="11"/>
        <rFont val="Arial"/>
        <family val="2"/>
      </rPr>
      <t xml:space="preserve"> mendukung prediksi kemampuan elemen-elemen teknologi</t>
    </r>
  </si>
  <si>
    <r>
      <t>Penelitian laboratorium</t>
    </r>
    <r>
      <rPr>
        <sz val="11"/>
        <rFont val="Arial"/>
        <family val="2"/>
      </rPr>
      <t xml:space="preserve"> untuk memprediksi kinerja tiap elemen teknologi</t>
    </r>
  </si>
  <si>
    <t>Secara teoritis, empiris dan eksperimen telah diketahui komponen-komponen sistem teknologi tersebut dapat bekerja dengan baik</t>
  </si>
  <si>
    <r>
      <t>Penelitian</t>
    </r>
    <r>
      <rPr>
        <b/>
        <sz val="11"/>
        <rFont val="Arial"/>
        <family val="2"/>
      </rPr>
      <t xml:space="preserve"> </t>
    </r>
    <r>
      <rPr>
        <sz val="11"/>
        <rFont val="Arial"/>
        <family val="2"/>
      </rPr>
      <t>integrasi komponen telah dimulai</t>
    </r>
  </si>
  <si>
    <r>
      <t>Integrasi sistem teknologi dan rancang bangun skala lab telah selesai (</t>
    </r>
    <r>
      <rPr>
        <i/>
        <sz val="11"/>
        <rFont val="Arial"/>
        <family val="2"/>
      </rPr>
      <t>low fidelity</t>
    </r>
    <r>
      <rPr>
        <sz val="11"/>
        <rFont val="Arial"/>
        <family val="2"/>
      </rPr>
      <t>)</t>
    </r>
  </si>
  <si>
    <r>
      <t>Penelitian</t>
    </r>
    <r>
      <rPr>
        <b/>
        <sz val="11"/>
        <rFont val="Arial"/>
        <family val="2"/>
      </rPr>
      <t xml:space="preserve"> </t>
    </r>
    <r>
      <rPr>
        <sz val="11"/>
        <rFont val="Arial"/>
        <family val="2"/>
      </rPr>
      <t>pasar (marketing research) dan Penelitian</t>
    </r>
    <r>
      <rPr>
        <b/>
        <sz val="11"/>
        <rFont val="Arial"/>
        <family val="2"/>
      </rPr>
      <t xml:space="preserve"> </t>
    </r>
    <r>
      <rPr>
        <sz val="11"/>
        <rFont val="Arial"/>
        <family val="2"/>
      </rPr>
      <t>laboratorium untuk memilih proses fabrikasi</t>
    </r>
  </si>
  <si>
    <r>
      <t>Integrasi sistem telah selesai dengan akurasi tinggi (</t>
    </r>
    <r>
      <rPr>
        <i/>
        <sz val="11"/>
        <rFont val="Arial"/>
        <family val="2"/>
      </rPr>
      <t>high fidelity</t>
    </r>
    <r>
      <rPr>
        <sz val="11"/>
        <rFont val="Arial"/>
        <family val="2"/>
      </rPr>
      <t>), siap untuk pengujian pada lingkungan nyata / simulasi.</t>
    </r>
  </si>
  <si>
    <r>
      <t xml:space="preserve">Akurasi/ </t>
    </r>
    <r>
      <rPr>
        <i/>
        <sz val="11"/>
        <rFont val="Arial"/>
        <family val="2"/>
      </rPr>
      <t xml:space="preserve">fidelity </t>
    </r>
    <r>
      <rPr>
        <sz val="11"/>
        <rFont val="Arial"/>
        <family val="2"/>
      </rPr>
      <t>sistem prototipe meningkat.</t>
    </r>
  </si>
  <si>
    <t>Hasil Uji membuktikan layak secara teknis (engineering feasibility)</t>
  </si>
  <si>
    <r>
      <t>Perhitungan perkiraan biaya telah divalidasi (</t>
    </r>
    <r>
      <rPr>
        <i/>
        <sz val="11"/>
        <rFont val="Arial"/>
        <family val="2"/>
      </rPr>
      <t>design to cost</t>
    </r>
    <r>
      <rPr>
        <sz val="11"/>
        <rFont val="Arial"/>
        <family val="2"/>
      </rPr>
      <t xml:space="preserve">) </t>
    </r>
  </si>
  <si>
    <r>
      <t>Hampir semua</t>
    </r>
    <r>
      <rPr>
        <sz val="11"/>
        <rFont val="Arial"/>
        <family val="2"/>
      </rPr>
      <t xml:space="preserve"> fungsi dapat berjalan dalam lingkungan/kondisi operasi </t>
    </r>
  </si>
  <si>
    <t>Diagram akhir selesai dibuat</t>
  </si>
  <si>
    <r>
      <t>Proses fabrikasi diujicobakan pada skala percontohan (</t>
    </r>
    <r>
      <rPr>
        <i/>
        <sz val="11"/>
        <rFont val="Arial"/>
        <family val="2"/>
      </rPr>
      <t xml:space="preserve">pilot-line </t>
    </r>
    <r>
      <rPr>
        <sz val="11"/>
        <rFont val="Arial"/>
        <family val="2"/>
      </rPr>
      <t xml:space="preserve">atau LRIP) </t>
    </r>
  </si>
  <si>
    <t>Uji proses fabrikasi menunjukkan hasil dan tingkat produktifitas yang dapat diterima</t>
  </si>
  <si>
    <t>Uji seluruh fungsi dilakukan dalam simulasi lingkungan operasi</t>
  </si>
  <si>
    <r>
      <t xml:space="preserve">Semua bahan/ material dan peralatan </t>
    </r>
    <r>
      <rPr>
        <b/>
        <sz val="11"/>
        <rFont val="Arial"/>
        <family val="2"/>
      </rPr>
      <t xml:space="preserve">tersedia </t>
    </r>
    <r>
      <rPr>
        <sz val="11"/>
        <rFont val="Arial"/>
        <family val="2"/>
      </rPr>
      <t xml:space="preserve">untuk digunakan dalam produksi </t>
    </r>
  </si>
  <si>
    <t>Estimasi harga produksi dibandingkan kompetitor</t>
  </si>
  <si>
    <t>Teknologi kompetitor diketahui</t>
  </si>
  <si>
    <t>Komponen-komponen teknologi yang akan dikembangkan, secara terpisah dapat bekerja dengan baik</t>
  </si>
  <si>
    <t xml:space="preserve">Hasil percobaan laboratorium terhadap komponen2 menunjukkan bahwa komponen tsb dpt beroperasi </t>
  </si>
  <si>
    <r>
      <t>Penelitian</t>
    </r>
    <r>
      <rPr>
        <b/>
        <sz val="11"/>
        <rFont val="Arial"/>
        <family val="2"/>
      </rPr>
      <t xml:space="preserve"> </t>
    </r>
    <r>
      <rPr>
        <sz val="11"/>
        <rFont val="Arial"/>
        <family val="2"/>
      </rPr>
      <t>pasar (</t>
    </r>
    <r>
      <rPr>
        <i/>
        <sz val="11"/>
        <rFont val="Arial"/>
        <family val="2"/>
      </rPr>
      <t>marketing research</t>
    </r>
    <r>
      <rPr>
        <sz val="11"/>
        <rFont val="Arial"/>
        <family val="2"/>
      </rPr>
      <t>) dan penelitian</t>
    </r>
    <r>
      <rPr>
        <b/>
        <sz val="11"/>
        <rFont val="Arial"/>
        <family val="2"/>
      </rPr>
      <t xml:space="preserve"> </t>
    </r>
    <r>
      <rPr>
        <sz val="11"/>
        <rFont val="Arial"/>
        <family val="2"/>
      </rPr>
      <t>laboratorium utk memilih proses fabrikasi</t>
    </r>
  </si>
  <si>
    <r>
      <t>Integrasi sistem selesai dgn akurasi tinggi (</t>
    </r>
    <r>
      <rPr>
        <i/>
        <sz val="11"/>
        <rFont val="Arial"/>
        <family val="2"/>
      </rPr>
      <t>high fidelity</t>
    </r>
    <r>
      <rPr>
        <sz val="11"/>
        <rFont val="Arial"/>
        <family val="2"/>
      </rPr>
      <t>), siap diuji pd lingkungan nyata/simulasi.</t>
    </r>
  </si>
  <si>
    <r>
      <t xml:space="preserve">Prototipe telah teruji dengan akurasi/ </t>
    </r>
    <r>
      <rPr>
        <i/>
        <sz val="9.8000000000000007"/>
        <rFont val="Arial Narrow"/>
        <family val="2"/>
      </rPr>
      <t xml:space="preserve">fidelitas </t>
    </r>
    <r>
      <rPr>
        <sz val="9.8000000000000007"/>
        <rFont val="Arial Narrow"/>
        <family val="2"/>
      </rPr>
      <t>lab yg tinggi  pd simulasi lingkungan operasional (yg sebenarnya di luar lab)</t>
    </r>
  </si>
  <si>
    <r>
      <t xml:space="preserve">Prototipe telah teruji dengan akurasi/ </t>
    </r>
    <r>
      <rPr>
        <i/>
        <sz val="9.8000000000000007"/>
        <rFont val="Arial Narrow"/>
        <family val="2"/>
      </rPr>
      <t xml:space="preserve">fidelitas </t>
    </r>
    <r>
      <rPr>
        <sz val="9.8000000000000007"/>
        <rFont val="Arial Narrow"/>
        <family val="2"/>
      </rPr>
      <t>lab yg tinggi  pada simulasi lingkungan operasional (lingkungan sebenarnya di luar lab)</t>
    </r>
  </si>
  <si>
    <r>
      <t xml:space="preserve">( Nilai </t>
    </r>
    <r>
      <rPr>
        <i/>
        <sz val="8"/>
        <rFont val="Arial Narrow"/>
        <family val="2"/>
      </rPr>
      <t>default</t>
    </r>
    <r>
      <rPr>
        <sz val="8"/>
        <rFont val="Arial Narrow"/>
        <family val="2"/>
      </rPr>
      <t xml:space="preserve"> dalam % = …. )</t>
    </r>
  </si>
  <si>
    <r>
      <t xml:space="preserve">[ beri tanda </t>
    </r>
    <r>
      <rPr>
        <i/>
        <sz val="10"/>
        <rFont val="Arial"/>
        <family val="2"/>
      </rPr>
      <t>cross</t>
    </r>
    <r>
      <rPr>
        <sz val="10"/>
        <rFont val="Arial"/>
        <family val="2"/>
      </rPr>
      <t xml:space="preserve"> ( X ) pada kolom yang sesuai ]</t>
    </r>
  </si>
  <si>
    <t>Pengembangan teknologi tsb dgn langkah awal menggunakan model matematik sangat dimungkinkan dan dapat disimulasikan</t>
  </si>
  <si>
    <t>Secara teoritis, empiris dan eksperimen telah diketahui komponen2 sistem teknologi tsb dpt bekerja dgn baik</t>
  </si>
  <si>
    <t>% Set Point</t>
  </si>
  <si>
    <t>(default)</t>
  </si>
  <si>
    <t>% Komplit Indikator =</t>
  </si>
  <si>
    <t>RINGKASAN HASIL</t>
  </si>
  <si>
    <t>No:</t>
  </si>
  <si>
    <t>:</t>
  </si>
  <si>
    <t>UKUR CEPAT</t>
  </si>
  <si>
    <t>Tidak ada pilihan yang diatas.</t>
  </si>
  <si>
    <r>
      <t xml:space="preserve"> [ beri tanda ( </t>
    </r>
    <r>
      <rPr>
        <sz val="12"/>
        <color indexed="12"/>
        <rFont val="Wingdings 2"/>
        <family val="1"/>
        <charset val="2"/>
      </rPr>
      <t></t>
    </r>
    <r>
      <rPr>
        <sz val="12"/>
        <color indexed="12"/>
        <rFont val="Arial Rounded MT Bold"/>
        <family val="2"/>
      </rPr>
      <t xml:space="preserve"> ) pada pilihan dibawah ini yang sesuai ]</t>
    </r>
  </si>
  <si>
    <t>Prinsip dasar teknologi / hasil litbang telah dipelajari (diteliti dan dilaporkan).</t>
  </si>
  <si>
    <t>Formulasi Konsep atau aplikasi teknologi / hasil litbang telah dilakukan.</t>
  </si>
  <si>
    <r>
      <t>Telah dilakukan pengujian analitis dan ekperimen untuk membuktikan konsep (</t>
    </r>
    <r>
      <rPr>
        <i/>
        <sz val="10"/>
        <rFont val="Arial Narrow"/>
        <family val="2"/>
      </rPr>
      <t>proof-of-concept</t>
    </r>
    <r>
      <rPr>
        <sz val="10"/>
        <rFont val="Arial Narrow"/>
        <family val="2"/>
      </rPr>
      <t>) teknologi / hasil litbang.</t>
    </r>
  </si>
  <si>
    <r>
      <t>Validasi kode, komponen (</t>
    </r>
    <r>
      <rPr>
        <i/>
        <sz val="10"/>
        <rFont val="Arial Narrow"/>
        <family val="2"/>
      </rPr>
      <t xml:space="preserve">breadboard validation)  </t>
    </r>
    <r>
      <rPr>
        <sz val="10"/>
        <rFont val="Arial Narrow"/>
        <family val="2"/>
      </rPr>
      <t>teknologi / hasil litbang dalam lingkungan simulasi.</t>
    </r>
  </si>
  <si>
    <r>
      <t>Validasi kode, komponen (</t>
    </r>
    <r>
      <rPr>
        <i/>
        <sz val="10"/>
        <rFont val="Arial Narrow"/>
        <family val="2"/>
      </rPr>
      <t xml:space="preserve">breadboard validation)  </t>
    </r>
    <r>
      <rPr>
        <sz val="10"/>
        <rFont val="Arial Narrow"/>
        <family val="2"/>
      </rPr>
      <t>teknologi / hasil litbang dalam lingkungan laboratorium (terkontrol).</t>
    </r>
  </si>
  <si>
    <t>Model atau prototipe sistem/ subsistem telah didemonstrasikan/ diuji dalam suatu lingkungan yang relevan.</t>
  </si>
  <si>
    <r>
      <t>Sistem telah lengkap dan memenuhi syarat (</t>
    </r>
    <r>
      <rPr>
        <i/>
        <sz val="10"/>
        <rFont val="Arial Narrow"/>
        <family val="2"/>
      </rPr>
      <t>qualified</t>
    </r>
    <r>
      <rPr>
        <sz val="10"/>
        <rFont val="Arial Narrow"/>
        <family val="2"/>
      </rPr>
      <t>) melalui pengujian dalam lingkungan (aplikasi) sebenarnya.</t>
    </r>
  </si>
  <si>
    <t>Model atau prototipe sistem/ subsistem telah didemonstrasikan/ diuji dalam lingkungan (aplikasi) sebenarnya.</t>
  </si>
  <si>
    <t>Sistem teknologi / hasil litbang berhasil (teruji dan terbukti) dalam penggunaan yang dituju (aplikasi sebenarnya).</t>
  </si>
  <si>
    <t>Pilihan</t>
  </si>
  <si>
    <t>10-Pilihan</t>
  </si>
  <si>
    <t>Penjelasan</t>
  </si>
  <si>
    <t>Sistem benar-benar teruji/terbukti melalui keberhasilan pengoperasian</t>
  </si>
  <si>
    <t>Demonstrasi prototipe sistem dalam lingkungan/aplikasi sebenarnya</t>
  </si>
  <si>
    <t>Demonstrasi model atau prototipe sistem/subsistem dalam suatu lingkungan yang relevan</t>
  </si>
  <si>
    <t xml:space="preserve">Formulasi konsep dan/atau aplikasi teknologi </t>
  </si>
  <si>
    <t>Prinsip dasar dari teknologi diteliti dan dilaporkan</t>
  </si>
  <si>
    <t>Sumber : Graettinger, et al., (2002).</t>
  </si>
  <si>
    <r>
      <t>9 Tingkat Kesiapan Teknologi (</t>
    </r>
    <r>
      <rPr>
        <b/>
        <i/>
        <sz val="20"/>
        <rFont val="Arial"/>
        <family val="2"/>
      </rPr>
      <t>TRL, Technology Readiness Level</t>
    </r>
    <r>
      <rPr>
        <b/>
        <sz val="20"/>
        <rFont val="Arial"/>
        <family val="2"/>
      </rPr>
      <t>)</t>
    </r>
  </si>
  <si>
    <r>
      <t xml:space="preserve">Sistem telah lengkap dan memenuhi syarat </t>
    </r>
    <r>
      <rPr>
        <i/>
        <sz val="16"/>
        <rFont val="Arial"/>
        <family val="2"/>
      </rPr>
      <t>(qualified)</t>
    </r>
    <r>
      <rPr>
        <sz val="16"/>
        <rFont val="Arial"/>
        <family val="2"/>
      </rPr>
      <t xml:space="preserve"> melalui pengujian dan demonstrasi dalam lingkungan/ aplikasi sebenarnya</t>
    </r>
  </si>
  <si>
    <r>
      <t xml:space="preserve">Validasi kode, komponen dan/atau </t>
    </r>
    <r>
      <rPr>
        <i/>
        <sz val="16"/>
        <rFont val="Arial"/>
        <family val="2"/>
      </rPr>
      <t>breadboard</t>
    </r>
    <r>
      <rPr>
        <sz val="16"/>
        <rFont val="Arial"/>
        <family val="2"/>
      </rPr>
      <t xml:space="preserve"> </t>
    </r>
    <r>
      <rPr>
        <i/>
        <sz val="16"/>
        <rFont val="Arial"/>
        <family val="2"/>
      </rPr>
      <t>validation</t>
    </r>
    <r>
      <rPr>
        <sz val="16"/>
        <rFont val="Arial"/>
        <family val="2"/>
      </rPr>
      <t xml:space="preserve"> dalam lingkungan laboratorium</t>
    </r>
  </si>
  <si>
    <r>
      <t xml:space="preserve">Pembuktian konsep </t>
    </r>
    <r>
      <rPr>
        <i/>
        <sz val="16"/>
        <rFont val="Arial"/>
        <family val="2"/>
      </rPr>
      <t>(proof-of-concept)</t>
    </r>
    <r>
      <rPr>
        <sz val="16"/>
        <rFont val="Arial"/>
        <family val="2"/>
      </rPr>
      <t xml:space="preserve"> fungsi dan/atau karakteristik penting secara analitis dan eksperimental</t>
    </r>
  </si>
  <si>
    <r>
      <t xml:space="preserve">Tingkat terendah dari kesiapan teknologi. Riset ilmiah dimulai untuk diterjemahkan kedalam riset terapan dan pengembangan. Contoh-contohnya misalnya berupa studi makalah menyangkut sifat-sifat dasar suatu teknologi </t>
    </r>
    <r>
      <rPr>
        <i/>
        <sz val="16"/>
        <rFont val="Arial"/>
        <family val="2"/>
      </rPr>
      <t>(technology's basic properties)</t>
    </r>
    <r>
      <rPr>
        <sz val="16"/>
        <rFont val="Arial"/>
        <family val="2"/>
      </rPr>
      <t>.</t>
    </r>
  </si>
  <si>
    <r>
      <t xml:space="preserve">Aplikasi (penerapan) teknologi secara nyata dalam bentuk akhirnya dan di bawah kondisi yang dimaksudkan (direncanakan) sebagaimana dalam pengujian dan evaluasi operasional. Pada umumnya, ini merupakan bagian/aspek terakhir dari upaya perbaikan/penyesuaian </t>
    </r>
    <r>
      <rPr>
        <i/>
        <sz val="15"/>
        <rFont val="Arial"/>
        <family val="2"/>
      </rPr>
      <t>(bug fixing)</t>
    </r>
    <r>
      <rPr>
        <sz val="15"/>
        <rFont val="Arial"/>
        <family val="2"/>
      </rPr>
      <t xml:space="preserve"> dalam pengembangan sistem yang sebenarnya. Contoh-contohnya termasuk misalnya pemanfaatan sistem dalam kondisi misi operasional.</t>
    </r>
  </si>
  <si>
    <t>Teknologi telah terbukti bekerja/berfungsi dalam bentuk akhirnya dan dalam kondisi sebagaimana yang diharapkan. Pada umumnya, TKT ini mencerminkan akhir dari pengembangan sistem yang sebenarnya. Contohnya termasuk misalnya uji pengembangan dan evaluasi dari sistem dalam sistem persenjataan sebagaimana dirancang dalam rangka memastikan pemenuhan persyaratan spesifikasi desainnya.</t>
  </si>
  <si>
    <r>
      <t xml:space="preserve">Prototipe mendekati atau sejalan dengan rencana sistem operasionalnya. Keadaan ini mencerminkan langkah perkembangan dari TKT/TRL 6, membutuhkan demonstrasi dari prototipe sistem nyata dalam suatu lingkungan operasional, m seperti misalnya dalam suatu peswat terbang,  kendaraan atau ruang angkasa. Contoh-contohnya termasuk misalnya pengujian prototipe dalam pesawat uji coba </t>
    </r>
    <r>
      <rPr>
        <i/>
        <sz val="15"/>
        <rFont val="Arial"/>
        <family val="2"/>
      </rPr>
      <t>(test bed aircraft).</t>
    </r>
  </si>
  <si>
    <t>Riset/penelitian dan pengembangan secara aktif dimulai. Hal ini dapat menyangkut studi analitis dan studi laboratorium untuk memvalidasi secara fisik atas prediksi analitis tentang elemen-elemen terpisah dari teknologi. Contoh-contohnya misalnya komponen-komponen yang belum terintegrasi ataupun mewakili.</t>
  </si>
  <si>
    <r>
      <t xml:space="preserve">Keandalan teknologi yang telah terintegrasi </t>
    </r>
    <r>
      <rPr>
        <i/>
        <sz val="16"/>
        <rFont val="Arial"/>
        <family val="2"/>
      </rPr>
      <t>(breadboard technology)</t>
    </r>
    <r>
      <rPr>
        <sz val="16"/>
        <rFont val="Arial"/>
        <family val="2"/>
      </rPr>
      <t xml:space="preserve"> meningkat secara signifikan. Komponen-komponen teknologi yang mendasar diintegrasikan dengan elemen-elemen pendukung yang cukup realistis sehingga teknologi yang bersangkutan dapat diuji dalam suatu lingkungan tiruan/simulasi. Contoh-contohnya misalnya integrasi komponen di laboratorium yang telah memiliki keandalan tinggi </t>
    </r>
    <r>
      <rPr>
        <i/>
        <sz val="16"/>
        <rFont val="Arial"/>
        <family val="2"/>
      </rPr>
      <t>('high fidelity')</t>
    </r>
    <r>
      <rPr>
        <sz val="16"/>
        <rFont val="Arial"/>
        <family val="2"/>
      </rPr>
      <t>.</t>
    </r>
  </si>
  <si>
    <r>
      <t xml:space="preserve">Komponen-kompoenen teknologi yang mendasar diintegrasikan untuk memastikan agar bagian-bagian  tersebut secara bersama dapat bekerja/berfungsi.Keadaan ini masih memiliki keandalan yang relatif rendah dibanding dengan sistem akhirnya. Contoh-contohnya misalnya integrasi piranti/perangkat keras tertentu (sifatnya </t>
    </r>
    <r>
      <rPr>
        <i/>
        <sz val="16"/>
        <rFont val="Arial"/>
        <family val="2"/>
      </rPr>
      <t>ad hoc</t>
    </r>
    <r>
      <rPr>
        <sz val="16"/>
        <rFont val="Arial"/>
        <family val="2"/>
      </rPr>
      <t>) di laboratorium.</t>
    </r>
  </si>
  <si>
    <t>Invensi dimulai. Saat prinsip-prinsip dasar diamati, maka aplikasi praktisnya dapat digali/dikembangkan. Aplikasinya masih bersifat spekulatif dan tidak ada bukti ataupun analisis yang rinci yang mendukung asumsi yang digunakan. Contoh-contohnya masih terbatas pada studi makalah.</t>
  </si>
  <si>
    <r>
      <t xml:space="preserve">Validasi kode, komponen dan/atau </t>
    </r>
    <r>
      <rPr>
        <i/>
        <sz val="16"/>
        <rFont val="Arial"/>
        <family val="2"/>
      </rPr>
      <t>breadboard</t>
    </r>
    <r>
      <rPr>
        <sz val="16"/>
        <rFont val="Arial"/>
        <family val="2"/>
      </rPr>
      <t xml:space="preserve"> </t>
    </r>
    <r>
      <rPr>
        <i/>
        <sz val="16"/>
        <rFont val="Arial"/>
        <family val="2"/>
      </rPr>
      <t>validation</t>
    </r>
    <r>
      <rPr>
        <sz val="16"/>
        <rFont val="Arial"/>
        <family val="2"/>
      </rPr>
      <t xml:space="preserve"> dalam suatu lingkungan simulasi</t>
    </r>
  </si>
  <si>
    <t>Mesin dan peralatan telah diuji dalam lingkungan produksi</t>
  </si>
  <si>
    <t>Tekno-Meter</t>
  </si>
  <si>
    <t>PENGUKURAN TINGKAT KESIAPAN TEKNOLOGI (TRL)</t>
  </si>
  <si>
    <t>Telah dilakukan penelitian di laboratorium dengan menggunakan data dummy</t>
  </si>
  <si>
    <r>
      <t xml:space="preserve">Telah dilakukan </t>
    </r>
    <r>
      <rPr>
        <b/>
        <sz val="11"/>
        <rFont val="Arial Narrow"/>
        <family val="2"/>
      </rPr>
      <t>penelitian di laboratorium dengan menggunakan data dummy</t>
    </r>
  </si>
  <si>
    <r>
      <t>Siap untuk produksi awal (</t>
    </r>
    <r>
      <rPr>
        <i/>
        <sz val="11"/>
        <rFont val="Arial"/>
        <family val="2"/>
      </rPr>
      <t>Low Rate Initial Production- LRIP</t>
    </r>
    <r>
      <rPr>
        <sz val="11"/>
        <rFont val="Arial"/>
        <family val="2"/>
      </rPr>
      <t>)</t>
    </r>
  </si>
  <si>
    <t>Produktivitas pada tingkat stabil</t>
  </si>
  <si>
    <t>Perkiraan TKT (TKT Quick)</t>
  </si>
  <si>
    <t>( TKT QUICK )</t>
  </si>
  <si>
    <t>TKT</t>
  </si>
  <si>
    <t>TKT QUICK  =</t>
  </si>
  <si>
    <t>Indikator TKT 1       [ beri tanda cross ( X ) pada kolom yang sesuai ]</t>
  </si>
  <si>
    <t>TKT 1</t>
  </si>
  <si>
    <t xml:space="preserve"> Indikator TKT 1 dianggap sudah terpenuhi</t>
  </si>
  <si>
    <t>Indikator TKT 1 =</t>
  </si>
  <si>
    <t>Indikator TKT 2       [ beri tanda cross  ( X ) pada kolom yang sesuai ]</t>
  </si>
  <si>
    <t>TKT 2</t>
  </si>
  <si>
    <t xml:space="preserve"> Indikator TKT 2 dianggap sudah terpenuhi</t>
  </si>
  <si>
    <t>Indikator TKT 2 =</t>
  </si>
  <si>
    <t>Indikator TKT 3       [ beri tanda cross  ( X ) pada kolom yang sesuai ]</t>
  </si>
  <si>
    <t>TKT 3</t>
  </si>
  <si>
    <t xml:space="preserve"> Indikator TKT 3 dianggap sudah terpenuhi</t>
  </si>
  <si>
    <t>Indikator TKT 3 =</t>
  </si>
  <si>
    <t xml:space="preserve">Indikator TKT 4       </t>
  </si>
  <si>
    <t>TKT 4</t>
  </si>
  <si>
    <t>Indikator TKT 4 =</t>
  </si>
  <si>
    <t xml:space="preserve">Indikator TKT 5       </t>
  </si>
  <si>
    <t>TKT 5</t>
  </si>
  <si>
    <t>Indikator TKT 5 =</t>
  </si>
  <si>
    <t xml:space="preserve">Indikator TKT 6 </t>
  </si>
  <si>
    <t>TKT 6</t>
  </si>
  <si>
    <t>Indikator TKT 6 =</t>
  </si>
  <si>
    <t>Indikator TKT 7</t>
  </si>
  <si>
    <t>TKT 7</t>
  </si>
  <si>
    <t>Indikator TKT 7 =</t>
  </si>
  <si>
    <t>Indikator TKT 8</t>
  </si>
  <si>
    <t>TKT 8</t>
  </si>
  <si>
    <t>Indikator TKT 8 =</t>
  </si>
  <si>
    <t>Indikator TKT 9</t>
  </si>
  <si>
    <t>TKT 9</t>
  </si>
  <si>
    <t>Indikator TKT 9 =</t>
  </si>
  <si>
    <t xml:space="preserve">  TKT yang dicapai adalah = TKT tertinggi yang indikatornya terpenuhi</t>
  </si>
  <si>
    <r>
      <t>Hasil Uji membuktikan layak secara teknis (</t>
    </r>
    <r>
      <rPr>
        <i/>
        <sz val="10"/>
        <rFont val="Arial"/>
        <family val="2"/>
      </rPr>
      <t>engineering feasibility</t>
    </r>
    <r>
      <rPr>
        <sz val="10"/>
        <rFont val="Arial"/>
        <family val="2"/>
      </rPr>
      <t>)</t>
    </r>
  </si>
  <si>
    <t>: …</t>
  </si>
  <si>
    <t>: NN</t>
  </si>
  <si>
    <t>: Puslitbang ....</t>
  </si>
  <si>
    <t>A</t>
  </si>
  <si>
    <t>B</t>
  </si>
  <si>
    <t>C</t>
  </si>
  <si>
    <t>Ref</t>
  </si>
  <si>
    <t>Blank</t>
  </si>
  <si>
    <t>Tanggal Penilaian TRL</t>
  </si>
  <si>
    <t>Tingkat TRL yang dicapai    :</t>
  </si>
  <si>
    <t>(dari 9)</t>
  </si>
  <si>
    <t>Atur % Indikator terpenuhi</t>
  </si>
  <si>
    <t xml:space="preserve"> Tingkat TKT adalah =</t>
  </si>
  <si>
    <t>Nilai TRL yang dicapai (display)</t>
  </si>
  <si>
    <t>D2-E2-1</t>
  </si>
  <si>
    <t>D2</t>
  </si>
  <si>
    <t>E2</t>
  </si>
  <si>
    <t>12-D2-E2</t>
  </si>
  <si>
    <t>(dari 9 tingkat)</t>
  </si>
  <si>
    <t>No.</t>
  </si>
  <si>
    <r>
      <t xml:space="preserve">  </t>
    </r>
    <r>
      <rPr>
        <sz val="12"/>
        <rFont val="Calibri"/>
        <family val="2"/>
        <scheme val="minor"/>
      </rPr>
      <t>Telp/Fax /email</t>
    </r>
  </si>
  <si>
    <r>
      <t xml:space="preserve">Tingkat </t>
    </r>
    <r>
      <rPr>
        <b/>
        <sz val="28"/>
        <rFont val="Calibri"/>
        <family val="2"/>
        <scheme val="minor"/>
      </rPr>
      <t xml:space="preserve">TRL </t>
    </r>
    <r>
      <rPr>
        <b/>
        <sz val="24"/>
        <rFont val="Calibri"/>
        <family val="2"/>
        <scheme val="minor"/>
      </rPr>
      <t xml:space="preserve"> </t>
    </r>
    <r>
      <rPr>
        <b/>
        <sz val="16"/>
        <color rgb="FFFF0000"/>
        <rFont val="Wingdings 3"/>
        <family val="1"/>
        <charset val="2"/>
      </rPr>
      <t></t>
    </r>
    <r>
      <rPr>
        <b/>
        <sz val="16"/>
        <color rgb="FFFFFF00"/>
        <rFont val="Wingdings 3"/>
        <family val="1"/>
        <charset val="2"/>
      </rPr>
      <t></t>
    </r>
    <r>
      <rPr>
        <b/>
        <sz val="16"/>
        <color rgb="FF00B050"/>
        <rFont val="Wingdings 3"/>
        <family val="1"/>
        <charset val="2"/>
      </rPr>
      <t></t>
    </r>
  </si>
  <si>
    <t>Indikator terpenuhi</t>
  </si>
  <si>
    <t>Max D62..D70</t>
  </si>
  <si>
    <t>Nilai TRL</t>
  </si>
  <si>
    <t>=+IF(C70&gt;=$C$74;B70; 0)</t>
  </si>
  <si>
    <t>=IF(AND(C62&gt;=$C$74;D63&gt;0);B62; 0)</t>
  </si>
  <si>
    <t>=IF(AND(C63&gt;=$C$74;D64&gt;0);B63; 0)</t>
  </si>
  <si>
    <t>=IF(AND(C64&gt;=$C$74;D65&gt;0);B64; 0)</t>
  </si>
  <si>
    <t>=IF(AND(C65&gt;=$C$74;D66&gt;0);B65; 0)</t>
  </si>
  <si>
    <t>=IF(AND(C66&gt;=$C$74;D67&gt;0);B66; 0)</t>
  </si>
  <si>
    <t>=IF(AND(C67&gt;=$C$74;D68&gt;0);B67; 0)</t>
  </si>
  <si>
    <t>=IF(AND(C68&gt;=$C$74;D69&gt;0);B68; 0)</t>
  </si>
  <si>
    <t>=IF(AND(C69&gt;=$C$74;D70&gt;0);B69; 0)</t>
  </si>
  <si>
    <t>Ketua Tim / Pelaksana Kegiatan</t>
  </si>
  <si>
    <t xml:space="preserve">Penanggungjawab Program </t>
  </si>
  <si>
    <r>
      <rPr>
        <b/>
        <i/>
        <sz val="24"/>
        <color rgb="FF0000CC"/>
        <rFont val="Calibri"/>
        <family val="2"/>
        <scheme val="minor"/>
      </rPr>
      <t xml:space="preserve">PENGUKURAN </t>
    </r>
    <r>
      <rPr>
        <b/>
        <i/>
        <sz val="24"/>
        <color rgb="FF00B050"/>
        <rFont val="Calibri"/>
        <family val="2"/>
        <scheme val="minor"/>
      </rPr>
      <t>TINGKAT KESIAPAN TEKNOLOGI</t>
    </r>
  </si>
  <si>
    <r>
      <t>T</t>
    </r>
    <r>
      <rPr>
        <b/>
        <sz val="48"/>
        <color rgb="FFFFC000"/>
        <rFont val="Calibri"/>
        <family val="2"/>
        <scheme val="minor"/>
      </rPr>
      <t>R</t>
    </r>
    <r>
      <rPr>
        <b/>
        <sz val="48"/>
        <color rgb="FF33CC33"/>
        <rFont val="Calibri"/>
        <family val="2"/>
        <scheme val="minor"/>
      </rPr>
      <t>L</t>
    </r>
  </si>
  <si>
    <t>x</t>
  </si>
  <si>
    <r>
      <t xml:space="preserve">Tekno-Meter </t>
    </r>
    <r>
      <rPr>
        <sz val="36"/>
        <rFont val="VogelWide"/>
        <charset val="1"/>
      </rPr>
      <t>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</si>
</sst>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yyyymmdd"/>
    <numFmt numFmtId="166" formatCode="\-000"/>
    <numFmt numFmtId="167" formatCode="[$-409]dd\-mmm\-yy;@"/>
  </numFmts>
  <fonts count="119">
    <font>
      <sz val="10"/>
      <name val="Arial"/>
      <family val="2"/>
    </font>
    <font>
      <sz val="10"/>
      <name val="Arial"/>
      <family val="2"/>
    </font>
    <font>
      <sz val="8"/>
      <name val="Arial"/>
      <family val="2"/>
    </font>
    <font>
      <b/>
      <sz val="10"/>
      <name val="Vogel"/>
    </font>
    <font>
      <b/>
      <sz val="14"/>
      <color indexed="10"/>
      <name val="Vogel"/>
    </font>
    <font>
      <b/>
      <sz val="12"/>
      <name val="Vogel"/>
    </font>
    <font>
      <b/>
      <sz val="14"/>
      <name val="Vogel"/>
    </font>
    <font>
      <sz val="10"/>
      <color indexed="10"/>
      <name val="Arial"/>
      <family val="2"/>
    </font>
    <font>
      <sz val="12"/>
      <name val="Arial"/>
      <family val="2"/>
    </font>
    <font>
      <b/>
      <sz val="12"/>
      <color indexed="10"/>
      <name val="VogelWide"/>
    </font>
    <font>
      <sz val="10"/>
      <color indexed="12"/>
      <name val="Arial"/>
      <family val="2"/>
    </font>
    <font>
      <sz val="12"/>
      <color indexed="10"/>
      <name val="Hanzel"/>
    </font>
    <font>
      <sz val="14"/>
      <color indexed="12"/>
      <name val="Antiqua101Condensed"/>
    </font>
    <font>
      <b/>
      <sz val="18"/>
      <name val="Arial"/>
      <family val="2"/>
    </font>
    <font>
      <sz val="18"/>
      <name val="Antiqua101"/>
    </font>
    <font>
      <b/>
      <sz val="10"/>
      <color indexed="17"/>
      <name val="Cupid"/>
    </font>
    <font>
      <b/>
      <sz val="10"/>
      <name val="Cupid"/>
    </font>
    <font>
      <b/>
      <sz val="10"/>
      <name val="Arial"/>
      <family val="2"/>
    </font>
    <font>
      <sz val="10"/>
      <color indexed="10"/>
      <name val="Cupid"/>
    </font>
    <font>
      <sz val="10"/>
      <name val="Antiqua101"/>
    </font>
    <font>
      <sz val="10"/>
      <name val="Ameretto"/>
    </font>
    <font>
      <b/>
      <sz val="10"/>
      <color indexed="10"/>
      <name val="Arial"/>
      <family val="2"/>
    </font>
    <font>
      <sz val="26"/>
      <color indexed="12"/>
      <name val="Arial"/>
      <family val="2"/>
    </font>
    <font>
      <b/>
      <sz val="12"/>
      <name val="Arial Narrow"/>
      <family val="2"/>
    </font>
    <font>
      <b/>
      <sz val="12"/>
      <name val="Arial"/>
      <family val="2"/>
    </font>
    <font>
      <b/>
      <sz val="12"/>
      <name val="Symbol"/>
      <family val="1"/>
      <charset val="2"/>
    </font>
    <font>
      <b/>
      <sz val="12"/>
      <color indexed="9"/>
      <name val="Arial"/>
      <family val="2"/>
    </font>
    <font>
      <b/>
      <sz val="12"/>
      <color indexed="10"/>
      <name val="Arial Black"/>
      <family val="2"/>
    </font>
    <font>
      <b/>
      <sz val="10"/>
      <color indexed="18"/>
      <name val="Arial"/>
      <family val="2"/>
    </font>
    <font>
      <sz val="8"/>
      <name val="Arial Narrow"/>
      <family val="2"/>
    </font>
    <font>
      <b/>
      <sz val="10"/>
      <name val="Symbol"/>
      <family val="1"/>
      <charset val="2"/>
    </font>
    <font>
      <sz val="9"/>
      <name val="Arial Narrow"/>
      <family val="2"/>
    </font>
    <font>
      <b/>
      <sz val="18"/>
      <name val="Vogel"/>
    </font>
    <font>
      <sz val="10"/>
      <name val="Arial"/>
      <family val="2"/>
    </font>
    <font>
      <b/>
      <sz val="10"/>
      <name val="VogelCondensed"/>
    </font>
    <font>
      <sz val="16"/>
      <name val="Baskerville Old Face"/>
      <family val="1"/>
    </font>
    <font>
      <b/>
      <sz val="21"/>
      <name val="Vogel"/>
    </font>
    <font>
      <b/>
      <sz val="14"/>
      <name val="Antiqua101Condensed"/>
    </font>
    <font>
      <sz val="12"/>
      <name val="Vogel"/>
    </font>
    <font>
      <sz val="11"/>
      <name val="Arial"/>
      <family val="2"/>
    </font>
    <font>
      <b/>
      <sz val="11"/>
      <name val="Arial"/>
      <family val="2"/>
    </font>
    <font>
      <i/>
      <sz val="11"/>
      <name val="Arial"/>
      <family val="2"/>
    </font>
    <font>
      <b/>
      <sz val="43"/>
      <name val="VogelWide"/>
    </font>
    <font>
      <b/>
      <sz val="36"/>
      <name val="VogelWide"/>
    </font>
    <font>
      <sz val="9.8000000000000007"/>
      <name val="Arial Narrow"/>
      <family val="2"/>
    </font>
    <font>
      <i/>
      <sz val="9.8000000000000007"/>
      <name val="Arial Narrow"/>
      <family val="2"/>
    </font>
    <font>
      <i/>
      <sz val="8"/>
      <name val="Arial Narrow"/>
      <family val="2"/>
    </font>
    <font>
      <b/>
      <sz val="10"/>
      <color indexed="9"/>
      <name val="Arial"/>
      <family val="2"/>
    </font>
    <font>
      <sz val="14"/>
      <color indexed="9"/>
      <name val="Vogel"/>
    </font>
    <font>
      <i/>
      <sz val="10"/>
      <name val="Arial"/>
      <family val="2"/>
    </font>
    <font>
      <b/>
      <sz val="20"/>
      <color indexed="10"/>
      <name val="VogelWide"/>
    </font>
    <font>
      <sz val="10"/>
      <name val="VogelWide"/>
    </font>
    <font>
      <b/>
      <sz val="10"/>
      <color indexed="9"/>
      <name val="VogelWide"/>
    </font>
    <font>
      <sz val="10"/>
      <name val="Arial Narrow"/>
      <family val="2"/>
    </font>
    <font>
      <sz val="11"/>
      <name val="Arial Narrow"/>
      <family val="2"/>
    </font>
    <font>
      <sz val="36"/>
      <color indexed="17"/>
      <name val="VogelWide"/>
    </font>
    <font>
      <sz val="14"/>
      <name val="Arial Rounded MT Bold"/>
      <family val="2"/>
    </font>
    <font>
      <i/>
      <sz val="10"/>
      <name val="Arial Narrow"/>
      <family val="2"/>
    </font>
    <font>
      <sz val="12"/>
      <color indexed="12"/>
      <name val="Arial Rounded MT Bold"/>
      <family val="2"/>
    </font>
    <font>
      <sz val="12"/>
      <color indexed="12"/>
      <name val="Wingdings 2"/>
      <family val="1"/>
      <charset val="2"/>
    </font>
    <font>
      <sz val="12"/>
      <color indexed="12"/>
      <name val="Arial"/>
      <family val="2"/>
    </font>
    <font>
      <b/>
      <sz val="13"/>
      <color indexed="10"/>
      <name val="Arial Rounded MT Bold"/>
      <family val="2"/>
    </font>
    <font>
      <sz val="12"/>
      <color indexed="10"/>
      <name val="Arial Narrow"/>
      <family val="2"/>
    </font>
    <font>
      <b/>
      <sz val="14"/>
      <name val="Arial Rounded MT Bold"/>
      <family val="2"/>
    </font>
    <font>
      <b/>
      <sz val="16"/>
      <color indexed="12"/>
      <name val="Arial"/>
      <family val="2"/>
    </font>
    <font>
      <b/>
      <i/>
      <sz val="20"/>
      <name val="Arial"/>
      <family val="2"/>
    </font>
    <font>
      <b/>
      <sz val="20"/>
      <name val="Arial"/>
      <family val="2"/>
    </font>
    <font>
      <sz val="48"/>
      <name val="Arial"/>
      <family val="2"/>
    </font>
    <font>
      <sz val="16"/>
      <name val="Arial"/>
      <family val="2"/>
    </font>
    <font>
      <i/>
      <sz val="15"/>
      <name val="Arial"/>
      <family val="2"/>
    </font>
    <font>
      <sz val="15"/>
      <name val="Arial"/>
      <family val="2"/>
    </font>
    <font>
      <i/>
      <sz val="16"/>
      <name val="Arial"/>
      <family val="2"/>
    </font>
    <font>
      <i/>
      <sz val="10"/>
      <color indexed="8"/>
      <name val="Arial"/>
      <family val="2"/>
    </font>
    <font>
      <sz val="48"/>
      <color indexed="9"/>
      <name val="Arial"/>
      <family val="2"/>
    </font>
    <font>
      <b/>
      <sz val="14"/>
      <name val="Arial Rounded MT Bold"/>
      <family val="2"/>
    </font>
    <font>
      <b/>
      <sz val="11"/>
      <name val="Arial Narrow"/>
      <family val="2"/>
    </font>
    <font>
      <sz val="10"/>
      <color rgb="FFFF0000"/>
      <name val="Arial"/>
      <family val="2"/>
    </font>
    <font>
      <b/>
      <sz val="10"/>
      <color rgb="FFFF0000"/>
      <name val="Arial"/>
      <family val="2"/>
    </font>
    <font>
      <b/>
      <sz val="36"/>
      <color rgb="FFFF0000"/>
      <name val="Calibri"/>
      <family val="2"/>
      <scheme val="minor"/>
    </font>
    <font>
      <b/>
      <sz val="40"/>
      <name val="Calibri"/>
      <family val="2"/>
      <scheme val="minor"/>
    </font>
    <font>
      <b/>
      <sz val="43"/>
      <color rgb="FF0000FF"/>
      <name val="VogelWide"/>
    </font>
    <font>
      <b/>
      <sz val="10"/>
      <color theme="0"/>
      <name val="Arial"/>
      <family val="2"/>
    </font>
    <font>
      <b/>
      <sz val="16"/>
      <name val="VogelCondensed"/>
    </font>
    <font>
      <b/>
      <sz val="12"/>
      <name val="Vogel"/>
      <charset val="1"/>
    </font>
    <font>
      <sz val="11"/>
      <color theme="1"/>
      <name val="Calibri"/>
      <family val="2"/>
      <charset val="1"/>
      <scheme val="minor"/>
    </font>
    <font>
      <sz val="11"/>
      <color rgb="FFFF0000"/>
      <name val="Calibri"/>
      <family val="2"/>
      <charset val="1"/>
      <scheme val="minor"/>
    </font>
    <font>
      <b/>
      <i/>
      <sz val="16"/>
      <name val="VogelCondensed"/>
    </font>
    <font>
      <b/>
      <sz val="36"/>
      <name val="Calibri"/>
      <family val="2"/>
      <scheme val="minor"/>
    </font>
    <font>
      <b/>
      <sz val="10"/>
      <name val="Calibri"/>
      <family val="2"/>
      <scheme val="minor"/>
    </font>
    <font>
      <b/>
      <sz val="14"/>
      <name val="Calibri"/>
      <family val="2"/>
      <scheme val="minor"/>
    </font>
    <font>
      <b/>
      <sz val="12"/>
      <name val="Calibri"/>
      <family val="2"/>
      <scheme val="minor"/>
    </font>
    <font>
      <sz val="12"/>
      <name val="Calibri"/>
      <family val="2"/>
      <scheme val="minor"/>
    </font>
    <font>
      <b/>
      <sz val="16"/>
      <name val="Calibri"/>
      <family val="2"/>
      <scheme val="minor"/>
    </font>
    <font>
      <b/>
      <sz val="20"/>
      <name val="Calibri"/>
      <family val="2"/>
      <scheme val="minor"/>
    </font>
    <font>
      <sz val="10"/>
      <name val="Calibri"/>
      <family val="2"/>
      <scheme val="minor"/>
    </font>
    <font>
      <i/>
      <sz val="14"/>
      <name val="Calibri"/>
      <family val="2"/>
      <scheme val="minor"/>
    </font>
    <font>
      <sz val="11"/>
      <name val="Calibri"/>
      <family val="2"/>
      <charset val="1"/>
      <scheme val="minor"/>
    </font>
    <font>
      <b/>
      <i/>
      <sz val="20"/>
      <color rgb="FF00B050"/>
      <name val="Calibri"/>
      <family val="2"/>
      <scheme val="minor"/>
    </font>
    <font>
      <b/>
      <i/>
      <sz val="20"/>
      <color rgb="FF0000CC"/>
      <name val="Calibri"/>
      <family val="2"/>
      <scheme val="minor"/>
    </font>
    <font>
      <b/>
      <sz val="24"/>
      <name val="Calibri"/>
      <family val="2"/>
      <scheme val="minor"/>
    </font>
    <font>
      <b/>
      <sz val="16"/>
      <color rgb="FFFF0000"/>
      <name val="Wingdings 3"/>
      <family val="1"/>
      <charset val="2"/>
    </font>
    <font>
      <b/>
      <sz val="16"/>
      <color rgb="FFFFFF00"/>
      <name val="Wingdings 3"/>
      <family val="1"/>
      <charset val="2"/>
    </font>
    <font>
      <b/>
      <sz val="48"/>
      <name val="Calibri"/>
      <family val="2"/>
      <scheme val="minor"/>
    </font>
    <font>
      <b/>
      <i/>
      <sz val="10"/>
      <name val="Calibri"/>
      <family val="2"/>
      <scheme val="minor"/>
    </font>
    <font>
      <sz val="14"/>
      <name val="Calibri"/>
      <family val="2"/>
      <scheme val="minor"/>
    </font>
    <font>
      <b/>
      <i/>
      <sz val="14"/>
      <color indexed="10"/>
      <name val="Calibri"/>
      <family val="2"/>
      <scheme val="minor"/>
    </font>
    <font>
      <b/>
      <sz val="16"/>
      <color rgb="FF00B050"/>
      <name val="Wingdings 3"/>
      <family val="1"/>
      <charset val="2"/>
    </font>
    <font>
      <b/>
      <sz val="28"/>
      <name val="Calibri"/>
      <family val="2"/>
      <scheme val="minor"/>
    </font>
    <font>
      <b/>
      <i/>
      <sz val="12"/>
      <name val="Calibri"/>
      <family val="2"/>
      <scheme val="minor"/>
    </font>
    <font>
      <b/>
      <sz val="10"/>
      <color theme="0"/>
      <name val="Ameretto"/>
      <charset val="1"/>
    </font>
    <font>
      <sz val="12"/>
      <color rgb="FFFF0000"/>
      <name val="Calibri"/>
      <family val="2"/>
      <charset val="1"/>
      <scheme val="minor"/>
    </font>
    <font>
      <i/>
      <sz val="14"/>
      <color rgb="FFFF0000"/>
      <name val="Calibri"/>
      <family val="2"/>
      <scheme val="minor"/>
    </font>
    <font>
      <b/>
      <sz val="22"/>
      <name val="Arial Rounded MT Bold"/>
      <family val="2"/>
    </font>
    <font>
      <b/>
      <sz val="48"/>
      <color rgb="FFFF0000"/>
      <name val="Calibri"/>
      <family val="2"/>
      <scheme val="minor"/>
    </font>
    <font>
      <b/>
      <i/>
      <sz val="24"/>
      <color rgb="FF00B050"/>
      <name val="Calibri"/>
      <family val="2"/>
      <scheme val="minor"/>
    </font>
    <font>
      <b/>
      <i/>
      <sz val="24"/>
      <color rgb="FF0000CC"/>
      <name val="Calibri"/>
      <family val="2"/>
      <scheme val="minor"/>
    </font>
    <font>
      <b/>
      <sz val="48"/>
      <color rgb="FF33CC33"/>
      <name val="Calibri"/>
      <family val="2"/>
      <scheme val="minor"/>
    </font>
    <font>
      <b/>
      <sz val="48"/>
      <color rgb="FFFFC000"/>
      <name val="Calibri"/>
      <family val="2"/>
      <scheme val="minor"/>
    </font>
    <font>
      <sz val="36"/>
      <name val="VogelWide"/>
      <charset val="1"/>
    </font>
  </fonts>
  <fills count="20">
    <fill>
      <patternFill patternType="none"/>
    </fill>
    <fill>
      <patternFill patternType="gray125"/>
    </fill>
    <fill>
      <patternFill patternType="solid">
        <fgColor indexed="18"/>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
      <patternFill patternType="solid">
        <fgColor indexed="50"/>
        <bgColor indexed="64"/>
      </patternFill>
    </fill>
    <fill>
      <patternFill patternType="solid">
        <fgColor indexed="47"/>
        <bgColor indexed="64"/>
      </patternFill>
    </fill>
    <fill>
      <patternFill patternType="solid">
        <fgColor indexed="22"/>
        <bgColor indexed="64"/>
      </patternFill>
    </fill>
    <fill>
      <patternFill patternType="solid">
        <fgColor indexed="57"/>
        <bgColor indexed="64"/>
      </patternFill>
    </fill>
    <fill>
      <patternFill patternType="solid">
        <fgColor indexed="15"/>
        <bgColor indexed="64"/>
      </patternFill>
    </fill>
    <fill>
      <patternFill patternType="solid">
        <fgColor indexed="10"/>
        <bgColor indexed="64"/>
      </patternFill>
    </fill>
    <fill>
      <patternFill patternType="solid">
        <fgColor indexed="41"/>
        <bgColor indexed="64"/>
      </patternFill>
    </fill>
    <fill>
      <patternFill patternType="solid">
        <fgColor indexed="51"/>
        <bgColor indexed="64"/>
      </patternFill>
    </fill>
    <fill>
      <patternFill patternType="solid">
        <fgColor indexed="17"/>
        <bgColor indexed="64"/>
      </patternFill>
    </fill>
    <fill>
      <patternFill patternType="solid">
        <fgColor indexed="44"/>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59999389629810485"/>
        <bgColor indexed="64"/>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bottom style="medium">
        <color indexed="1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10"/>
      </top>
      <bottom style="medium">
        <color indexed="10"/>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1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DashDot">
        <color indexed="64"/>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8"/>
      </left>
      <right style="medium">
        <color indexed="8"/>
      </right>
      <top style="medium">
        <color indexed="8"/>
      </top>
      <bottom style="medium">
        <color indexed="8"/>
      </bottom>
      <diagonal/>
    </border>
    <border>
      <left/>
      <right style="medium">
        <color indexed="64"/>
      </right>
      <top style="medium">
        <color indexed="10"/>
      </top>
      <bottom/>
      <diagonal/>
    </border>
    <border>
      <left style="thick">
        <color indexed="12"/>
      </left>
      <right style="thick">
        <color indexed="12"/>
      </right>
      <top style="thick">
        <color indexed="12"/>
      </top>
      <bottom style="thick">
        <color indexed="1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DashDot">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10"/>
      </right>
      <top style="medium">
        <color indexed="10"/>
      </top>
      <bottom/>
      <diagonal/>
    </border>
    <border>
      <left/>
      <right style="medium">
        <color indexed="10"/>
      </right>
      <top/>
      <bottom/>
      <diagonal/>
    </border>
    <border>
      <left/>
      <right style="medium">
        <color indexed="10"/>
      </right>
      <top/>
      <bottom style="medium">
        <color indexed="10"/>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rgb="FFFF0000"/>
      </right>
      <top style="medium">
        <color indexed="64"/>
      </top>
      <bottom style="medium">
        <color indexed="64"/>
      </bottom>
      <diagonal/>
    </border>
    <border>
      <left style="medium">
        <color rgb="FFFF0000"/>
      </left>
      <right/>
      <top style="medium">
        <color indexed="64"/>
      </top>
      <bottom style="medium">
        <color indexed="64"/>
      </bottom>
      <diagonal/>
    </border>
    <border>
      <left/>
      <right/>
      <top style="mediumDashDotDot">
        <color auto="1"/>
      </top>
      <bottom/>
      <diagonal/>
    </border>
    <border>
      <left/>
      <right style="mediumDashDotDot">
        <color auto="1"/>
      </right>
      <top style="mediumDashDotDot">
        <color auto="1"/>
      </top>
      <bottom/>
      <diagonal/>
    </border>
    <border>
      <left/>
      <right style="mediumDashDotDot">
        <color auto="1"/>
      </right>
      <top/>
      <bottom/>
      <diagonal/>
    </border>
    <border>
      <left/>
      <right/>
      <top/>
      <bottom style="mediumDashDotDot">
        <color auto="1"/>
      </bottom>
      <diagonal/>
    </border>
    <border>
      <left/>
      <right style="mediumDashDotDot">
        <color auto="1"/>
      </right>
      <top/>
      <bottom style="mediumDashDotDot">
        <color auto="1"/>
      </bottom>
      <diagonal/>
    </border>
  </borders>
  <cellStyleXfs count="3">
    <xf numFmtId="0" fontId="0" fillId="0" borderId="0">
      <alignment horizontal="left" vertical="top" wrapText="1"/>
    </xf>
    <xf numFmtId="0" fontId="1" fillId="0" borderId="0"/>
    <xf numFmtId="0" fontId="84" fillId="0" borderId="0"/>
  </cellStyleXfs>
  <cellXfs count="389">
    <xf numFmtId="0" fontId="0" fillId="0" borderId="0" xfId="0">
      <alignment horizontal="left" vertical="top" wrapText="1"/>
    </xf>
    <xf numFmtId="0" fontId="0" fillId="0" borderId="1" xfId="0" applyBorder="1">
      <alignment horizontal="left" vertical="top" wrapText="1"/>
    </xf>
    <xf numFmtId="0" fontId="0" fillId="0" borderId="2" xfId="0" applyBorder="1">
      <alignment horizontal="left" vertical="top" wrapText="1"/>
    </xf>
    <xf numFmtId="0" fontId="0" fillId="0" borderId="2" xfId="0" applyBorder="1" applyAlignment="1">
      <alignment horizontal="right" vertical="top" wrapText="1"/>
    </xf>
    <xf numFmtId="0" fontId="0" fillId="0" borderId="3" xfId="0" applyBorder="1">
      <alignment horizontal="left" vertical="top" wrapText="1"/>
    </xf>
    <xf numFmtId="0" fontId="0" fillId="0" borderId="4" xfId="0" applyBorder="1">
      <alignment horizontal="left" vertical="top" wrapText="1"/>
    </xf>
    <xf numFmtId="0" fontId="3" fillId="0" borderId="0" xfId="0" applyFont="1" applyBorder="1">
      <alignment horizontal="left" vertical="top" wrapText="1"/>
    </xf>
    <xf numFmtId="0" fontId="3" fillId="0" borderId="0" xfId="0" applyFont="1" applyBorder="1" applyAlignment="1">
      <alignment horizontal="right" vertical="top" wrapText="1"/>
    </xf>
    <xf numFmtId="0" fontId="3" fillId="0" borderId="5" xfId="0" applyFont="1" applyBorder="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6" fillId="0" borderId="0" xfId="0" applyFont="1" applyBorder="1" applyAlignment="1">
      <alignment horizontal="left" vertical="top" wrapText="1"/>
    </xf>
    <xf numFmtId="0" fontId="3" fillId="0" borderId="5" xfId="0" applyFont="1" applyBorder="1" applyAlignment="1">
      <alignment horizontal="left" vertical="top" wrapText="1"/>
    </xf>
    <xf numFmtId="0" fontId="5" fillId="0" borderId="0" xfId="0" applyFont="1" applyBorder="1">
      <alignment horizontal="left" vertical="top" wrapText="1"/>
    </xf>
    <xf numFmtId="0" fontId="3" fillId="0" borderId="0" xfId="0" applyFont="1" applyBorder="1" applyAlignment="1">
      <alignment horizontal="left" vertical="top" wrapText="1"/>
    </xf>
    <xf numFmtId="0" fontId="0" fillId="0" borderId="0" xfId="0" applyBorder="1">
      <alignment horizontal="left" vertical="top" wrapText="1"/>
    </xf>
    <xf numFmtId="0" fontId="0" fillId="2" borderId="6" xfId="0" applyFont="1" applyFill="1" applyBorder="1">
      <alignment horizontal="left" vertical="top" wrapText="1"/>
    </xf>
    <xf numFmtId="0" fontId="0" fillId="2" borderId="7" xfId="0" applyFont="1" applyFill="1" applyBorder="1">
      <alignment horizontal="left" vertical="top" wrapText="1"/>
    </xf>
    <xf numFmtId="0" fontId="7" fillId="2" borderId="7" xfId="0" applyFont="1" applyFill="1" applyBorder="1" applyAlignment="1">
      <alignment horizontal="center" vertical="top" wrapText="1"/>
    </xf>
    <xf numFmtId="0" fontId="0" fillId="2" borderId="8" xfId="0" applyFont="1" applyFill="1" applyBorder="1">
      <alignment horizontal="left" vertical="top" wrapText="1"/>
    </xf>
    <xf numFmtId="0" fontId="0" fillId="0" borderId="5" xfId="0" applyBorder="1">
      <alignment horizontal="left" vertical="top" wrapText="1"/>
    </xf>
    <xf numFmtId="0" fontId="0" fillId="2" borderId="9" xfId="0" applyFont="1" applyFill="1" applyBorder="1">
      <alignment horizontal="left" vertical="top" wrapText="1"/>
    </xf>
    <xf numFmtId="0" fontId="0" fillId="3" borderId="0" xfId="0" applyFont="1" applyFill="1" applyBorder="1">
      <alignment horizontal="left" vertical="top" wrapText="1"/>
    </xf>
    <xf numFmtId="0" fontId="7" fillId="3" borderId="0" xfId="0" applyFont="1" applyFill="1" applyBorder="1" applyAlignment="1">
      <alignment horizontal="center" vertical="top" wrapText="1"/>
    </xf>
    <xf numFmtId="0" fontId="0" fillId="2" borderId="10" xfId="0" applyFont="1" applyFill="1" applyBorder="1">
      <alignment horizontal="left" vertical="top" wrapText="1"/>
    </xf>
    <xf numFmtId="0" fontId="8" fillId="0" borderId="0" xfId="0" applyFont="1" applyBorder="1" applyAlignment="1">
      <alignment horizontal="center" vertical="top" wrapText="1"/>
    </xf>
    <xf numFmtId="0" fontId="0" fillId="2" borderId="9" xfId="0" applyFill="1" applyBorder="1">
      <alignment horizontal="left" vertical="top" wrapText="1"/>
    </xf>
    <xf numFmtId="0" fontId="0" fillId="3" borderId="0" xfId="0" applyFill="1" applyBorder="1">
      <alignment horizontal="left" vertical="top" wrapText="1"/>
    </xf>
    <xf numFmtId="0" fontId="0" fillId="2" borderId="10" xfId="0" applyFill="1" applyBorder="1">
      <alignment horizontal="left" vertical="top" wrapText="1"/>
    </xf>
    <xf numFmtId="0" fontId="9" fillId="3" borderId="0" xfId="0" applyFont="1" applyFill="1" applyBorder="1" applyAlignment="1">
      <alignment horizontal="center" vertical="center" wrapText="1"/>
    </xf>
    <xf numFmtId="0" fontId="8" fillId="3" borderId="0" xfId="0" applyFont="1" applyFill="1" applyBorder="1">
      <alignment horizontal="left" vertical="top" wrapText="1"/>
    </xf>
    <xf numFmtId="0" fontId="0" fillId="4" borderId="0" xfId="0" applyFill="1" applyBorder="1">
      <alignment horizontal="left" vertical="top" wrapText="1"/>
    </xf>
    <xf numFmtId="0" fontId="0" fillId="4" borderId="0" xfId="0" applyFill="1" applyBorder="1" applyAlignment="1">
      <alignment horizontal="right" vertical="top" wrapText="1"/>
    </xf>
    <xf numFmtId="0" fontId="10" fillId="4" borderId="0" xfId="0" applyFont="1" applyFill="1" applyBorder="1" applyAlignment="1">
      <alignment horizontal="center" vertical="top" wrapText="1"/>
    </xf>
    <xf numFmtId="0" fontId="12" fillId="5" borderId="11" xfId="0" applyFont="1" applyFill="1" applyBorder="1" applyAlignment="1">
      <alignment horizontal="left" vertical="center" wrapText="1"/>
    </xf>
    <xf numFmtId="10" fontId="12" fillId="5" borderId="12" xfId="0" applyNumberFormat="1" applyFont="1" applyFill="1" applyBorder="1" applyAlignment="1">
      <alignment horizontal="left" vertical="center" wrapText="1"/>
    </xf>
    <xf numFmtId="10" fontId="12" fillId="5" borderId="13" xfId="0" applyNumberFormat="1" applyFont="1" applyFill="1" applyBorder="1" applyAlignment="1">
      <alignment horizontal="left" vertical="center" wrapText="1"/>
    </xf>
    <xf numFmtId="10" fontId="12" fillId="5" borderId="14" xfId="0" applyNumberFormat="1" applyFont="1" applyFill="1" applyBorder="1" applyAlignment="1">
      <alignment horizontal="left" vertical="center" wrapText="1"/>
    </xf>
    <xf numFmtId="0" fontId="13" fillId="4" borderId="0" xfId="0" applyFont="1" applyFill="1" applyBorder="1" applyAlignment="1">
      <alignment horizontal="left" vertical="center" wrapText="1"/>
    </xf>
    <xf numFmtId="0" fontId="14" fillId="4" borderId="0" xfId="0" applyFont="1" applyFill="1" applyBorder="1" applyAlignment="1">
      <alignment vertical="top" wrapText="1"/>
    </xf>
    <xf numFmtId="0" fontId="0" fillId="0" borderId="0" xfId="0" applyFont="1">
      <alignment horizontal="left" vertical="top" wrapText="1"/>
    </xf>
    <xf numFmtId="0" fontId="0" fillId="0" borderId="4" xfId="0" applyFont="1" applyBorder="1">
      <alignment horizontal="left" vertical="top" wrapText="1"/>
    </xf>
    <xf numFmtId="0" fontId="0" fillId="0" borderId="0" xfId="0" applyFont="1" applyBorder="1">
      <alignment horizontal="left" vertical="top" wrapText="1"/>
    </xf>
    <xf numFmtId="0" fontId="0" fillId="6" borderId="0" xfId="0" applyFont="1" applyFill="1" applyBorder="1">
      <alignment horizontal="left" vertical="top" wrapText="1"/>
    </xf>
    <xf numFmtId="0" fontId="15" fillId="6" borderId="0" xfId="0" applyFont="1" applyFill="1" applyBorder="1" applyAlignment="1">
      <alignment horizontal="right" vertical="center" wrapText="1"/>
    </xf>
    <xf numFmtId="0" fontId="16" fillId="6" borderId="0" xfId="0" applyFont="1" applyFill="1" applyBorder="1" applyAlignment="1">
      <alignment horizontal="right" vertical="center" wrapText="1"/>
    </xf>
    <xf numFmtId="0" fontId="17" fillId="6" borderId="0" xfId="0" applyFont="1" applyFill="1" applyBorder="1" applyAlignment="1">
      <alignment horizontal="left" vertical="center" wrapText="1"/>
    </xf>
    <xf numFmtId="0" fontId="18" fillId="6" borderId="0" xfId="0" applyFont="1" applyFill="1" applyBorder="1" applyAlignment="1">
      <alignment horizontal="center" vertical="center" wrapText="1"/>
    </xf>
    <xf numFmtId="0" fontId="19" fillId="6" borderId="0" xfId="0" applyFont="1" applyFill="1" applyBorder="1" applyAlignment="1">
      <alignment vertical="top" wrapText="1"/>
    </xf>
    <xf numFmtId="0" fontId="0" fillId="0" borderId="5" xfId="0" applyFont="1" applyBorder="1">
      <alignment horizontal="left" vertical="top" wrapText="1"/>
    </xf>
    <xf numFmtId="0" fontId="20" fillId="0" borderId="4" xfId="0" applyFont="1" applyBorder="1" applyAlignment="1">
      <alignment horizontal="center" vertical="top" wrapText="1"/>
    </xf>
    <xf numFmtId="0" fontId="20" fillId="0" borderId="0" xfId="0" applyFont="1" applyBorder="1" applyAlignment="1">
      <alignment horizontal="center" vertical="top" wrapText="1"/>
    </xf>
    <xf numFmtId="0" fontId="20" fillId="2" borderId="15" xfId="0" applyFont="1" applyFill="1" applyBorder="1" applyAlignment="1">
      <alignment horizontal="center" vertical="top" wrapText="1"/>
    </xf>
    <xf numFmtId="0" fontId="20" fillId="2" borderId="16" xfId="0" applyFont="1" applyFill="1" applyBorder="1" applyAlignment="1">
      <alignment horizontal="center" vertical="top" wrapText="1"/>
    </xf>
    <xf numFmtId="0" fontId="0" fillId="2" borderId="16" xfId="0" applyFill="1" applyBorder="1">
      <alignment horizontal="left" vertical="top" wrapText="1"/>
    </xf>
    <xf numFmtId="0" fontId="0" fillId="2" borderId="16" xfId="0" applyFill="1" applyBorder="1" applyAlignment="1">
      <alignment horizontal="right" vertical="top" wrapText="1"/>
    </xf>
    <xf numFmtId="0" fontId="0" fillId="2" borderId="17" xfId="0" applyFill="1" applyBorder="1">
      <alignment horizontal="left" vertical="top" wrapText="1"/>
    </xf>
    <xf numFmtId="0" fontId="1" fillId="7" borderId="18" xfId="1" applyFill="1" applyBorder="1" applyAlignment="1" applyProtection="1">
      <alignment vertical="top"/>
    </xf>
    <xf numFmtId="9" fontId="20" fillId="0" borderId="18" xfId="0" applyNumberFormat="1" applyFont="1" applyFill="1" applyBorder="1">
      <alignment horizontal="left" vertical="top" wrapText="1"/>
    </xf>
    <xf numFmtId="0" fontId="20" fillId="0" borderId="0" xfId="0" applyFont="1">
      <alignment horizontal="left" vertical="top" wrapText="1"/>
    </xf>
    <xf numFmtId="0" fontId="20" fillId="0" borderId="0" xfId="0" applyFont="1" applyBorder="1">
      <alignment horizontal="left" vertical="top" wrapText="1"/>
    </xf>
    <xf numFmtId="0" fontId="0" fillId="0" borderId="0" xfId="0" applyBorder="1" applyAlignment="1">
      <alignment horizontal="right" vertical="top" wrapText="1"/>
    </xf>
    <xf numFmtId="0" fontId="0" fillId="0" borderId="0" xfId="0" applyBorder="1" applyAlignment="1">
      <alignment horizontal="center" vertical="top" wrapText="1"/>
    </xf>
    <xf numFmtId="0" fontId="0" fillId="0" borderId="19" xfId="0" applyBorder="1">
      <alignment horizontal="left" vertical="top" wrapText="1"/>
    </xf>
    <xf numFmtId="0" fontId="0" fillId="0" borderId="0" xfId="0" applyAlignment="1">
      <alignment horizontal="right" vertical="top" wrapText="1"/>
    </xf>
    <xf numFmtId="0" fontId="22" fillId="0" borderId="0" xfId="0" applyFont="1" applyAlignment="1">
      <alignment horizontal="center" vertical="top" wrapText="1"/>
    </xf>
    <xf numFmtId="0" fontId="26" fillId="2" borderId="20" xfId="1" applyFont="1" applyFill="1" applyBorder="1" applyAlignment="1">
      <alignment horizontal="left" vertical="center"/>
    </xf>
    <xf numFmtId="0" fontId="1" fillId="8" borderId="0" xfId="1" applyFill="1" applyBorder="1"/>
    <xf numFmtId="0" fontId="0" fillId="0" borderId="21" xfId="0" applyBorder="1" applyAlignment="1">
      <alignment horizontal="center" vertical="center" wrapText="1"/>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3"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9" fillId="0" borderId="25" xfId="1" applyFont="1" applyBorder="1" applyAlignment="1">
      <alignment horizontal="center"/>
    </xf>
    <xf numFmtId="0" fontId="29" fillId="0" borderId="26" xfId="1" applyFont="1" applyBorder="1" applyAlignment="1">
      <alignment horizontal="center"/>
    </xf>
    <xf numFmtId="0" fontId="1" fillId="0" borderId="27" xfId="1" applyBorder="1" applyAlignment="1">
      <alignment horizontal="center"/>
    </xf>
    <xf numFmtId="0" fontId="1" fillId="0" borderId="28" xfId="1" applyBorder="1" applyAlignment="1">
      <alignment horizontal="center"/>
    </xf>
    <xf numFmtId="0" fontId="1" fillId="8" borderId="18" xfId="1" applyFill="1" applyBorder="1"/>
    <xf numFmtId="0" fontId="29" fillId="0" borderId="21" xfId="1" applyFont="1" applyBorder="1" applyAlignment="1">
      <alignment horizontal="center"/>
    </xf>
    <xf numFmtId="0" fontId="29" fillId="0" borderId="29" xfId="1" applyFont="1" applyBorder="1" applyAlignment="1">
      <alignment horizontal="center"/>
    </xf>
    <xf numFmtId="0" fontId="1" fillId="0" borderId="21" xfId="1" applyBorder="1" applyAlignment="1">
      <alignment horizontal="center"/>
    </xf>
    <xf numFmtId="0" fontId="1" fillId="0" borderId="30" xfId="1" applyBorder="1" applyAlignment="1">
      <alignment horizontal="center"/>
    </xf>
    <xf numFmtId="0" fontId="1" fillId="0" borderId="11" xfId="1" applyFill="1" applyBorder="1" applyAlignment="1">
      <alignment horizontal="left"/>
    </xf>
    <xf numFmtId="0" fontId="29" fillId="0" borderId="1" xfId="1" applyFont="1" applyBorder="1" applyAlignment="1">
      <alignment horizontal="center"/>
    </xf>
    <xf numFmtId="0" fontId="29" fillId="0" borderId="31" xfId="1" applyFont="1" applyBorder="1" applyAlignment="1">
      <alignment horizontal="center"/>
    </xf>
    <xf numFmtId="0" fontId="1" fillId="0" borderId="1" xfId="1" applyBorder="1" applyAlignment="1">
      <alignment horizontal="center"/>
    </xf>
    <xf numFmtId="0" fontId="1" fillId="0" borderId="32" xfId="1" applyBorder="1" applyAlignment="1">
      <alignment horizontal="center"/>
    </xf>
    <xf numFmtId="0" fontId="30" fillId="0" borderId="33" xfId="1" applyFont="1" applyBorder="1" applyAlignment="1">
      <alignment horizontal="center"/>
    </xf>
    <xf numFmtId="0" fontId="29" fillId="0" borderId="22" xfId="1" applyFont="1" applyBorder="1" applyAlignment="1">
      <alignment horizontal="center"/>
    </xf>
    <xf numFmtId="0" fontId="31" fillId="0" borderId="2" xfId="1" applyFont="1" applyFill="1" applyBorder="1" applyAlignment="1"/>
    <xf numFmtId="0" fontId="30" fillId="4" borderId="6" xfId="1" applyFont="1" applyFill="1" applyBorder="1" applyAlignment="1">
      <alignment horizontal="center"/>
    </xf>
    <xf numFmtId="0" fontId="1" fillId="9" borderId="34" xfId="1" applyFill="1" applyBorder="1" applyAlignment="1">
      <alignment horizontal="right"/>
    </xf>
    <xf numFmtId="0" fontId="26" fillId="2" borderId="35" xfId="1" applyFont="1" applyFill="1" applyBorder="1" applyAlignment="1">
      <alignment horizontal="left" vertical="center"/>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7"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4" fillId="0" borderId="0" xfId="0" applyFont="1" applyBorder="1" applyAlignment="1">
      <alignment horizontal="left" vertical="center" wrapText="1"/>
    </xf>
    <xf numFmtId="0" fontId="17" fillId="0" borderId="0" xfId="0" applyFont="1" applyBorder="1" applyAlignment="1">
      <alignment horizontal="center" vertical="center" wrapText="1"/>
    </xf>
    <xf numFmtId="0" fontId="1" fillId="0" borderId="2" xfId="1" applyFill="1" applyBorder="1" applyAlignment="1">
      <alignment horizontal="left"/>
    </xf>
    <xf numFmtId="0" fontId="33" fillId="0" borderId="0" xfId="0" applyFont="1">
      <alignment horizontal="left" vertical="top" wrapText="1"/>
    </xf>
    <xf numFmtId="0" fontId="33" fillId="0" borderId="4" xfId="0" applyFont="1" applyBorder="1">
      <alignment horizontal="left" vertical="top" wrapText="1"/>
    </xf>
    <xf numFmtId="0" fontId="34" fillId="0" borderId="0" xfId="0" applyFont="1" applyBorder="1" applyAlignment="1">
      <alignment horizontal="left" vertical="center" wrapText="1"/>
    </xf>
    <xf numFmtId="0" fontId="34" fillId="0" borderId="0" xfId="0" quotePrefix="1" applyFont="1" applyBorder="1" applyAlignment="1">
      <alignment horizontal="left" vertical="center" wrapText="1"/>
    </xf>
    <xf numFmtId="0" fontId="35" fillId="0" borderId="0" xfId="0" applyFont="1" applyBorder="1">
      <alignment horizontal="left" vertical="top" wrapText="1"/>
    </xf>
    <xf numFmtId="0" fontId="37" fillId="5" borderId="0" xfId="0" applyFont="1" applyFill="1" applyBorder="1" applyAlignment="1">
      <alignment horizontal="left" vertical="center" wrapText="1"/>
    </xf>
    <xf numFmtId="0" fontId="1" fillId="8" borderId="39" xfId="1" applyFill="1" applyBorder="1"/>
    <xf numFmtId="0" fontId="1" fillId="8" borderId="11" xfId="1" applyFill="1" applyBorder="1"/>
    <xf numFmtId="0" fontId="1" fillId="0" borderId="2" xfId="1" applyFont="1" applyFill="1" applyBorder="1" applyAlignment="1">
      <alignment horizontal="left"/>
    </xf>
    <xf numFmtId="0" fontId="1" fillId="0" borderId="27" xfId="1" applyFont="1" applyBorder="1" applyAlignment="1">
      <alignment horizontal="center"/>
    </xf>
    <xf numFmtId="0" fontId="1" fillId="0" borderId="21" xfId="1" applyFont="1" applyBorder="1" applyAlignment="1">
      <alignment horizontal="center"/>
    </xf>
    <xf numFmtId="0" fontId="1" fillId="0" borderId="28" xfId="1" applyFont="1" applyBorder="1" applyAlignment="1">
      <alignment horizontal="center"/>
    </xf>
    <xf numFmtId="0" fontId="1" fillId="0" borderId="30" xfId="1" applyFont="1" applyBorder="1" applyAlignment="1">
      <alignment horizontal="center"/>
    </xf>
    <xf numFmtId="164" fontId="1" fillId="10" borderId="28" xfId="1" applyNumberFormat="1" applyFill="1" applyBorder="1" applyAlignment="1" applyProtection="1">
      <alignment horizontal="right"/>
      <protection locked="0"/>
    </xf>
    <xf numFmtId="164" fontId="47" fillId="11" borderId="34" xfId="1" applyNumberFormat="1" applyFont="1" applyFill="1" applyBorder="1" applyAlignment="1">
      <alignment horizontal="right"/>
    </xf>
    <xf numFmtId="0" fontId="42" fillId="0" borderId="0" xfId="0" applyFont="1" applyFill="1" applyBorder="1" applyAlignment="1">
      <alignment horizontal="center" vertical="center" wrapText="1"/>
    </xf>
    <xf numFmtId="0" fontId="51" fillId="0" borderId="0" xfId="0" applyFont="1" applyFill="1">
      <alignment horizontal="left" vertical="top" wrapText="1"/>
    </xf>
    <xf numFmtId="164" fontId="51" fillId="0" borderId="0" xfId="1" applyNumberFormat="1" applyFont="1" applyFill="1" applyBorder="1" applyAlignment="1" applyProtection="1">
      <alignment horizontal="right"/>
      <protection locked="0"/>
    </xf>
    <xf numFmtId="164" fontId="52" fillId="0" borderId="0" xfId="1" applyNumberFormat="1" applyFont="1" applyFill="1" applyBorder="1" applyAlignment="1">
      <alignment horizontal="right"/>
    </xf>
    <xf numFmtId="0" fontId="29" fillId="0" borderId="42" xfId="1" applyFont="1" applyBorder="1" applyAlignment="1">
      <alignment horizontal="center"/>
    </xf>
    <xf numFmtId="0" fontId="21" fillId="4" borderId="18" xfId="0" applyFont="1" applyFill="1" applyBorder="1" applyAlignment="1">
      <alignment horizontal="center" vertical="top" wrapText="1"/>
    </xf>
    <xf numFmtId="0" fontId="0" fillId="0" borderId="0" xfId="0" quotePrefix="1">
      <alignment horizontal="left" vertical="top" wrapText="1"/>
    </xf>
    <xf numFmtId="0" fontId="20" fillId="0" borderId="0" xfId="0" applyFont="1" applyFill="1" applyBorder="1" applyAlignment="1">
      <alignment horizontal="center" vertical="top" wrapText="1"/>
    </xf>
    <xf numFmtId="0" fontId="0" fillId="0" borderId="0" xfId="0" applyFill="1" applyBorder="1">
      <alignment horizontal="left" vertical="top" wrapText="1"/>
    </xf>
    <xf numFmtId="0" fontId="0" fillId="0" borderId="0" xfId="0" applyFill="1" applyBorder="1" applyAlignment="1">
      <alignment horizontal="right" vertical="top" wrapText="1"/>
    </xf>
    <xf numFmtId="0" fontId="20" fillId="0" borderId="25" xfId="0" applyFont="1" applyBorder="1" applyAlignment="1">
      <alignment horizontal="center" vertical="top" wrapText="1"/>
    </xf>
    <xf numFmtId="0" fontId="20" fillId="0" borderId="39" xfId="0" applyFont="1" applyBorder="1" applyAlignment="1">
      <alignment horizontal="center" vertical="top" wrapText="1"/>
    </xf>
    <xf numFmtId="0" fontId="20" fillId="0" borderId="39" xfId="0" applyFont="1" applyFill="1" applyBorder="1" applyAlignment="1">
      <alignment horizontal="center" vertical="top" wrapText="1"/>
    </xf>
    <xf numFmtId="0" fontId="0" fillId="0" borderId="39" xfId="0" applyFill="1" applyBorder="1">
      <alignment horizontal="left" vertical="top" wrapText="1"/>
    </xf>
    <xf numFmtId="0" fontId="0" fillId="0" borderId="39" xfId="0" applyFill="1" applyBorder="1" applyAlignment="1">
      <alignment horizontal="right" vertical="top" wrapText="1"/>
    </xf>
    <xf numFmtId="0" fontId="20" fillId="0" borderId="2" xfId="0" applyFont="1" applyBorder="1" applyAlignment="1">
      <alignment horizontal="center" vertical="top" wrapText="1"/>
    </xf>
    <xf numFmtId="0" fontId="20" fillId="0" borderId="2" xfId="0" applyFont="1" applyFill="1" applyBorder="1" applyAlignment="1">
      <alignment horizontal="center" vertical="top" wrapText="1"/>
    </xf>
    <xf numFmtId="0" fontId="0" fillId="0" borderId="2" xfId="0" applyFill="1" applyBorder="1">
      <alignment horizontal="left" vertical="top" wrapText="1"/>
    </xf>
    <xf numFmtId="0" fontId="0" fillId="0" borderId="2" xfId="0" applyFill="1" applyBorder="1" applyAlignment="1">
      <alignment horizontal="right" vertical="top" wrapText="1"/>
    </xf>
    <xf numFmtId="0" fontId="22" fillId="0" borderId="0" xfId="0" applyFont="1" applyBorder="1" applyAlignment="1">
      <alignment horizontal="center" vertical="top" wrapText="1"/>
    </xf>
    <xf numFmtId="0" fontId="5" fillId="0" borderId="0" xfId="0" applyFont="1" applyBorder="1" applyAlignment="1">
      <alignment vertical="top" wrapText="1"/>
    </xf>
    <xf numFmtId="0" fontId="5" fillId="0" borderId="5" xfId="0" applyFont="1" applyBorder="1" applyAlignment="1">
      <alignment vertical="center" wrapText="1"/>
    </xf>
    <xf numFmtId="0" fontId="6" fillId="0" borderId="21" xfId="0" applyFont="1" applyBorder="1">
      <alignment horizontal="left" vertical="top" wrapText="1"/>
    </xf>
    <xf numFmtId="0" fontId="1" fillId="9" borderId="0" xfId="1" applyFill="1" applyBorder="1" applyAlignment="1">
      <alignment horizontal="right"/>
    </xf>
    <xf numFmtId="0" fontId="29" fillId="0" borderId="0" xfId="1" applyFont="1" applyFill="1" applyBorder="1" applyAlignment="1">
      <alignment horizontal="left"/>
    </xf>
    <xf numFmtId="164" fontId="47" fillId="0" borderId="0" xfId="1" applyNumberFormat="1" applyFont="1" applyFill="1" applyBorder="1" applyAlignment="1">
      <alignment horizontal="right"/>
    </xf>
    <xf numFmtId="0" fontId="0" fillId="0" borderId="43" xfId="0" applyBorder="1">
      <alignment horizontal="left" vertical="top" wrapText="1"/>
    </xf>
    <xf numFmtId="164" fontId="52" fillId="0" borderId="44" xfId="1" applyNumberFormat="1" applyFont="1" applyFill="1" applyBorder="1" applyAlignment="1">
      <alignment horizontal="right"/>
    </xf>
    <xf numFmtId="0" fontId="0" fillId="0" borderId="45" xfId="0" applyBorder="1">
      <alignment horizontal="left" vertical="top" wrapText="1"/>
    </xf>
    <xf numFmtId="164" fontId="52" fillId="0" borderId="46" xfId="1" applyNumberFormat="1" applyFont="1" applyFill="1" applyBorder="1" applyAlignment="1">
      <alignment horizontal="right"/>
    </xf>
    <xf numFmtId="0" fontId="0" fillId="0" borderId="46" xfId="0" applyBorder="1">
      <alignment horizontal="left" vertical="top" wrapText="1"/>
    </xf>
    <xf numFmtId="0" fontId="0" fillId="0" borderId="47" xfId="0" applyBorder="1">
      <alignment horizontal="left" vertical="top" wrapText="1"/>
    </xf>
    <xf numFmtId="0" fontId="0" fillId="0" borderId="48" xfId="0" applyBorder="1">
      <alignment horizontal="left" vertical="top" wrapText="1"/>
    </xf>
    <xf numFmtId="0" fontId="29" fillId="0" borderId="48" xfId="1" applyFont="1" applyFill="1" applyBorder="1" applyAlignment="1">
      <alignment horizontal="left"/>
    </xf>
    <xf numFmtId="164" fontId="47" fillId="0" borderId="48" xfId="1" applyNumberFormat="1" applyFont="1" applyFill="1" applyBorder="1" applyAlignment="1">
      <alignment horizontal="right"/>
    </xf>
    <xf numFmtId="164" fontId="52" fillId="0" borderId="49" xfId="1" applyNumberFormat="1" applyFont="1" applyFill="1" applyBorder="1" applyAlignment="1">
      <alignment horizontal="right"/>
    </xf>
    <xf numFmtId="0" fontId="1" fillId="12" borderId="18" xfId="1" applyFont="1" applyFill="1" applyBorder="1" applyAlignment="1" applyProtection="1">
      <alignment horizontal="left"/>
      <protection locked="0"/>
    </xf>
    <xf numFmtId="0" fontId="1" fillId="7" borderId="18" xfId="1" applyFill="1" applyBorder="1" applyProtection="1">
      <protection locked="0"/>
    </xf>
    <xf numFmtId="0" fontId="1" fillId="12" borderId="18" xfId="1" quotePrefix="1" applyFont="1" applyFill="1" applyBorder="1" applyProtection="1">
      <protection locked="0"/>
    </xf>
    <xf numFmtId="0" fontId="1" fillId="7" borderId="18" xfId="1" applyFill="1" applyBorder="1" applyProtection="1"/>
    <xf numFmtId="0" fontId="1" fillId="12" borderId="18" xfId="1" applyFont="1" applyFill="1" applyBorder="1" applyProtection="1">
      <protection locked="0"/>
    </xf>
    <xf numFmtId="0" fontId="66" fillId="0" borderId="50" xfId="0" applyFont="1" applyFill="1" applyBorder="1" applyAlignment="1">
      <alignment horizontal="center" vertical="center" wrapText="1"/>
    </xf>
    <xf numFmtId="0" fontId="68" fillId="0" borderId="50" xfId="0" applyFont="1" applyBorder="1" applyAlignment="1">
      <alignment vertical="top" wrapText="1"/>
    </xf>
    <xf numFmtId="0" fontId="70" fillId="0" borderId="50" xfId="0" applyFont="1" applyBorder="1" applyAlignment="1">
      <alignment vertical="top" wrapText="1"/>
    </xf>
    <xf numFmtId="0" fontId="73" fillId="11" borderId="27" xfId="1" applyFont="1" applyFill="1" applyBorder="1" applyAlignment="1">
      <alignment horizontal="center" vertical="center"/>
    </xf>
    <xf numFmtId="0" fontId="73" fillId="11" borderId="28" xfId="1" applyFont="1" applyFill="1" applyBorder="1" applyAlignment="1">
      <alignment horizontal="center" vertical="center"/>
    </xf>
    <xf numFmtId="0" fontId="67" fillId="13" borderId="27" xfId="1" applyFont="1" applyFill="1" applyBorder="1" applyAlignment="1">
      <alignment horizontal="center" vertical="center"/>
    </xf>
    <xf numFmtId="0" fontId="73" fillId="14" borderId="26" xfId="1" applyFont="1" applyFill="1" applyBorder="1" applyAlignment="1">
      <alignment horizontal="center" vertical="center"/>
    </xf>
    <xf numFmtId="0" fontId="73" fillId="14" borderId="27" xfId="1" applyFont="1" applyFill="1" applyBorder="1" applyAlignment="1">
      <alignment horizontal="center" vertical="center"/>
    </xf>
    <xf numFmtId="0" fontId="1" fillId="8" borderId="0" xfId="1" applyFill="1" applyProtection="1">
      <protection locked="0"/>
    </xf>
    <xf numFmtId="0" fontId="37" fillId="5" borderId="0" xfId="0" applyFont="1" applyFill="1" applyBorder="1" applyAlignment="1">
      <alignment horizontal="right" vertical="top" wrapText="1"/>
    </xf>
    <xf numFmtId="0" fontId="0" fillId="0" borderId="28" xfId="1" applyFont="1" applyBorder="1" applyAlignment="1">
      <alignment horizontal="center"/>
    </xf>
    <xf numFmtId="0" fontId="0" fillId="0" borderId="30" xfId="1" applyFont="1" applyBorder="1" applyAlignment="1">
      <alignment horizontal="center"/>
    </xf>
    <xf numFmtId="0" fontId="76" fillId="0" borderId="0" xfId="0" applyFont="1">
      <alignment horizontal="left" vertical="top" wrapText="1"/>
    </xf>
    <xf numFmtId="0" fontId="17" fillId="0" borderId="35" xfId="0" applyFont="1" applyBorder="1" applyAlignment="1">
      <alignment vertical="center" wrapText="1"/>
    </xf>
    <xf numFmtId="0" fontId="17" fillId="0" borderId="51" xfId="0" applyFont="1" applyBorder="1" applyAlignment="1">
      <alignment vertical="center" wrapText="1"/>
    </xf>
    <xf numFmtId="0" fontId="77" fillId="0" borderId="79" xfId="0" applyFont="1" applyBorder="1" applyAlignment="1">
      <alignment horizontal="center" vertical="center" wrapText="1"/>
    </xf>
    <xf numFmtId="0" fontId="0" fillId="0" borderId="21" xfId="1" applyFont="1" applyBorder="1" applyAlignment="1">
      <alignment horizontal="center"/>
    </xf>
    <xf numFmtId="0" fontId="0" fillId="0" borderId="27" xfId="1" applyFont="1" applyBorder="1" applyAlignment="1">
      <alignment horizontal="center"/>
    </xf>
    <xf numFmtId="0" fontId="55" fillId="16" borderId="52" xfId="0" applyFont="1" applyFill="1" applyBorder="1" applyAlignment="1">
      <alignment horizontal="center" vertical="center" wrapText="1"/>
    </xf>
    <xf numFmtId="164" fontId="0" fillId="10" borderId="28" xfId="1" applyNumberFormat="1" applyFont="1" applyFill="1" applyBorder="1" applyAlignment="1" applyProtection="1">
      <alignment horizontal="right"/>
      <protection locked="0"/>
    </xf>
    <xf numFmtId="0" fontId="11" fillId="4" borderId="0" xfId="0" applyFont="1" applyFill="1" applyBorder="1" applyAlignment="1">
      <alignment horizontal="center" vertical="center" textRotation="255" wrapText="1"/>
    </xf>
    <xf numFmtId="0" fontId="20" fillId="0" borderId="0" xfId="0" applyFont="1" applyAlignment="1">
      <alignment horizontal="center" vertical="top" wrapText="1"/>
    </xf>
    <xf numFmtId="0" fontId="85" fillId="0" borderId="0" xfId="2" applyFont="1"/>
    <xf numFmtId="0" fontId="84" fillId="0" borderId="0" xfId="2"/>
    <xf numFmtId="0" fontId="88" fillId="0" borderId="0" xfId="0" applyFont="1" applyBorder="1" applyAlignment="1">
      <alignment horizontal="left" vertical="top" wrapText="1"/>
    </xf>
    <xf numFmtId="0" fontId="88" fillId="0" borderId="0" xfId="0" applyFont="1" applyBorder="1">
      <alignment horizontal="left" vertical="top" wrapText="1"/>
    </xf>
    <xf numFmtId="0" fontId="89" fillId="0" borderId="0" xfId="0" applyFont="1" applyBorder="1" applyAlignment="1">
      <alignment horizontal="left" vertical="top" wrapText="1"/>
    </xf>
    <xf numFmtId="0" fontId="90" fillId="0" borderId="0" xfId="0" applyFont="1" applyBorder="1" applyAlignment="1">
      <alignment horizontal="left" vertical="top" wrapText="1"/>
    </xf>
    <xf numFmtId="0" fontId="90" fillId="0" borderId="0" xfId="0" applyFont="1" applyBorder="1" applyAlignment="1">
      <alignment vertical="top" wrapText="1"/>
    </xf>
    <xf numFmtId="0" fontId="90" fillId="0" borderId="0" xfId="0" applyFont="1" applyBorder="1">
      <alignment horizontal="left" vertical="top" wrapText="1"/>
    </xf>
    <xf numFmtId="0" fontId="94" fillId="0" borderId="40" xfId="0" applyFont="1" applyBorder="1">
      <alignment horizontal="left" vertical="top" wrapText="1"/>
    </xf>
    <xf numFmtId="0" fontId="94" fillId="0" borderId="41" xfId="0" applyFont="1" applyFill="1" applyBorder="1">
      <alignment horizontal="left" vertical="top" wrapText="1"/>
    </xf>
    <xf numFmtId="0" fontId="90" fillId="0" borderId="18" xfId="0" applyFont="1" applyBorder="1" applyAlignment="1">
      <alignment vertical="top" wrapText="1"/>
    </xf>
    <xf numFmtId="0" fontId="90" fillId="0" borderId="18" xfId="0" applyFont="1" applyBorder="1" applyAlignment="1">
      <alignment horizontal="center" vertical="top" wrapText="1"/>
    </xf>
    <xf numFmtId="165" fontId="89" fillId="0" borderId="0" xfId="0" applyNumberFormat="1" applyFont="1" applyBorder="1" applyAlignment="1">
      <alignment vertical="center" wrapText="1"/>
    </xf>
    <xf numFmtId="165" fontId="89" fillId="0" borderId="1" xfId="0" applyNumberFormat="1" applyFont="1" applyBorder="1" applyAlignment="1">
      <alignment horizontal="right" vertical="center" wrapText="1"/>
    </xf>
    <xf numFmtId="166" fontId="89" fillId="0" borderId="3" xfId="0" applyNumberFormat="1" applyFont="1" applyBorder="1" applyAlignment="1">
      <alignment horizontal="left" vertical="center" wrapText="1"/>
    </xf>
    <xf numFmtId="167" fontId="90" fillId="0" borderId="0" xfId="0" applyNumberFormat="1" applyFont="1" applyBorder="1" applyAlignment="1">
      <alignment vertical="top" wrapText="1"/>
    </xf>
    <xf numFmtId="0" fontId="103" fillId="0" borderId="55" xfId="0" quotePrefix="1" applyFont="1" applyBorder="1" applyAlignment="1">
      <alignment horizontal="center" vertical="center" wrapText="1"/>
    </xf>
    <xf numFmtId="9" fontId="90" fillId="0" borderId="41" xfId="0" applyNumberFormat="1" applyFont="1" applyBorder="1" applyAlignment="1">
      <alignment horizontal="left" vertical="center" wrapText="1"/>
    </xf>
    <xf numFmtId="9" fontId="20" fillId="18" borderId="18" xfId="0" applyNumberFormat="1" applyFont="1" applyFill="1" applyBorder="1" applyAlignment="1">
      <alignment horizontal="center" vertical="top" wrapText="1"/>
    </xf>
    <xf numFmtId="0" fontId="109" fillId="17" borderId="18" xfId="0" applyNumberFormat="1" applyFont="1" applyFill="1" applyBorder="1" applyAlignment="1">
      <alignment horizontal="center" vertical="top" wrapText="1"/>
    </xf>
    <xf numFmtId="0" fontId="85" fillId="0" borderId="81" xfId="2" applyFont="1" applyBorder="1"/>
    <xf numFmtId="0" fontId="84" fillId="0" borderId="81" xfId="2" applyBorder="1"/>
    <xf numFmtId="0" fontId="84" fillId="0" borderId="82" xfId="2" applyBorder="1"/>
    <xf numFmtId="0" fontId="85" fillId="0" borderId="0" xfId="2" quotePrefix="1" applyFont="1" applyBorder="1"/>
    <xf numFmtId="0" fontId="85" fillId="0" borderId="0" xfId="2" applyFont="1" applyBorder="1"/>
    <xf numFmtId="0" fontId="84" fillId="0" borderId="0" xfId="2" applyBorder="1"/>
    <xf numFmtId="0" fontId="84" fillId="0" borderId="83" xfId="2" applyBorder="1"/>
    <xf numFmtId="0" fontId="85" fillId="0" borderId="84" xfId="2" applyFont="1" applyBorder="1"/>
    <xf numFmtId="0" fontId="84" fillId="0" borderId="84" xfId="2" applyBorder="1"/>
    <xf numFmtId="0" fontId="84" fillId="0" borderId="85" xfId="2" applyBorder="1"/>
    <xf numFmtId="0" fontId="113" fillId="0" borderId="0" xfId="2" applyFont="1" applyBorder="1" applyAlignment="1">
      <alignment horizontal="right" vertical="top"/>
    </xf>
    <xf numFmtId="0" fontId="85" fillId="19" borderId="0" xfId="2" applyFont="1" applyFill="1" applyBorder="1" applyProtection="1"/>
    <xf numFmtId="0" fontId="85" fillId="19" borderId="0" xfId="2" applyFont="1" applyFill="1" applyBorder="1" applyAlignment="1" applyProtection="1">
      <alignment horizontal="center" vertical="center"/>
    </xf>
    <xf numFmtId="0" fontId="85" fillId="19" borderId="0" xfId="2" quotePrefix="1" applyFont="1" applyFill="1" applyBorder="1" applyAlignment="1" applyProtection="1">
      <alignment horizontal="center" vertical="center"/>
    </xf>
    <xf numFmtId="0" fontId="84" fillId="19" borderId="0" xfId="2" applyFill="1" applyBorder="1" applyProtection="1"/>
    <xf numFmtId="0" fontId="96" fillId="19" borderId="0" xfId="2" applyFont="1" applyFill="1" applyBorder="1" applyAlignment="1" applyProtection="1">
      <alignment horizontal="center" vertical="center"/>
    </xf>
    <xf numFmtId="0" fontId="96" fillId="19" borderId="0" xfId="2" applyFont="1" applyFill="1" applyBorder="1" applyAlignment="1" applyProtection="1">
      <alignment horizontal="center"/>
    </xf>
    <xf numFmtId="0" fontId="96" fillId="19" borderId="0" xfId="2" quotePrefix="1" applyFont="1" applyFill="1" applyBorder="1" applyProtection="1"/>
    <xf numFmtId="0" fontId="96" fillId="19" borderId="0" xfId="2" quotePrefix="1" applyFont="1" applyFill="1" applyBorder="1" applyAlignment="1" applyProtection="1">
      <alignment horizontal="center" vertical="center"/>
    </xf>
    <xf numFmtId="0" fontId="0" fillId="19" borderId="0" xfId="0" applyFill="1" applyBorder="1" applyProtection="1">
      <alignment horizontal="left" vertical="top" wrapText="1"/>
    </xf>
    <xf numFmtId="0" fontId="110" fillId="19" borderId="0" xfId="2" applyFont="1" applyFill="1" applyBorder="1" applyAlignment="1" applyProtection="1">
      <alignment horizontal="center"/>
    </xf>
    <xf numFmtId="0" fontId="96" fillId="0" borderId="0" xfId="2" applyFont="1" applyBorder="1" applyAlignment="1">
      <alignment horizontal="right"/>
    </xf>
    <xf numFmtId="0" fontId="96" fillId="0" borderId="0" xfId="2" applyFont="1" applyBorder="1"/>
    <xf numFmtId="0" fontId="0" fillId="0" borderId="0" xfId="0" quotePrefix="1" applyBorder="1">
      <alignment horizontal="left" vertical="top" wrapText="1"/>
    </xf>
    <xf numFmtId="165" fontId="89" fillId="0" borderId="2" xfId="0" applyNumberFormat="1" applyFont="1" applyBorder="1" applyAlignment="1">
      <alignment horizontal="right" vertical="center" wrapText="1"/>
    </xf>
    <xf numFmtId="0" fontId="112" fillId="0" borderId="0" xfId="0" applyFont="1" applyBorder="1" applyAlignment="1">
      <alignment horizontal="left" vertical="top" wrapText="1"/>
    </xf>
    <xf numFmtId="0" fontId="90" fillId="0" borderId="21" xfId="0" applyFont="1" applyBorder="1" applyAlignment="1">
      <alignment horizontal="left" vertical="top" wrapText="1"/>
    </xf>
    <xf numFmtId="0" fontId="90" fillId="0" borderId="11" xfId="0" applyFont="1" applyBorder="1" applyAlignment="1">
      <alignment horizontal="left" vertical="top" wrapText="1"/>
    </xf>
    <xf numFmtId="0" fontId="90" fillId="0" borderId="57" xfId="0" applyFont="1" applyBorder="1" applyAlignment="1">
      <alignment horizontal="left" vertical="top" wrapText="1"/>
    </xf>
    <xf numFmtId="0" fontId="90" fillId="0" borderId="21" xfId="0" applyFont="1" applyBorder="1" applyAlignment="1">
      <alignment horizontal="center" vertical="top" wrapText="1"/>
    </xf>
    <xf numFmtId="0" fontId="90" fillId="0" borderId="11" xfId="0" applyFont="1" applyBorder="1" applyAlignment="1">
      <alignment horizontal="center" vertical="top" wrapText="1"/>
    </xf>
    <xf numFmtId="0" fontId="90" fillId="0" borderId="57" xfId="0" applyFont="1" applyBorder="1" applyAlignment="1">
      <alignment horizontal="center" vertical="top" wrapText="1"/>
    </xf>
    <xf numFmtId="0" fontId="90" fillId="0" borderId="18" xfId="0" applyFont="1" applyBorder="1" applyAlignment="1">
      <alignment horizontal="left" vertical="top" wrapText="1"/>
    </xf>
    <xf numFmtId="0" fontId="104" fillId="0" borderId="18" xfId="0" applyFont="1" applyBorder="1" applyAlignment="1">
      <alignment horizontal="left" vertical="top" wrapText="1"/>
    </xf>
    <xf numFmtId="0" fontId="104" fillId="0" borderId="21" xfId="0" applyFont="1" applyBorder="1" applyAlignment="1">
      <alignment horizontal="left" vertical="top" wrapText="1"/>
    </xf>
    <xf numFmtId="0" fontId="114" fillId="0" borderId="0" xfId="0" applyFont="1" applyBorder="1" applyAlignment="1">
      <alignment horizontal="left" vertical="top" wrapText="1"/>
    </xf>
    <xf numFmtId="0" fontId="98" fillId="0" borderId="0" xfId="0" applyFont="1" applyBorder="1" applyAlignment="1">
      <alignment horizontal="left" vertical="top" wrapText="1"/>
    </xf>
    <xf numFmtId="0" fontId="97" fillId="0" borderId="0" xfId="0" applyFont="1" applyBorder="1" applyAlignment="1">
      <alignment horizontal="left" vertical="top" wrapText="1"/>
    </xf>
    <xf numFmtId="0" fontId="89" fillId="0" borderId="0" xfId="0" applyFont="1" applyBorder="1" applyAlignment="1">
      <alignment horizontal="center" vertical="center" wrapText="1"/>
    </xf>
    <xf numFmtId="0" fontId="105" fillId="0" borderId="18" xfId="0" applyFont="1" applyBorder="1" applyAlignment="1">
      <alignment horizontal="left" vertical="top" wrapText="1"/>
    </xf>
    <xf numFmtId="0" fontId="105" fillId="0" borderId="21" xfId="0" applyFont="1" applyBorder="1" applyAlignment="1">
      <alignment horizontal="left" vertical="top" wrapText="1"/>
    </xf>
    <xf numFmtId="167" fontId="90" fillId="0" borderId="18" xfId="0" applyNumberFormat="1" applyFont="1" applyBorder="1" applyAlignment="1">
      <alignment horizontal="center" vertical="top" wrapText="1"/>
    </xf>
    <xf numFmtId="0" fontId="108" fillId="0" borderId="40" xfId="0" quotePrefix="1" applyFont="1" applyBorder="1" applyAlignment="1">
      <alignment horizontal="left" vertical="center" wrapText="1"/>
    </xf>
    <xf numFmtId="0" fontId="102" fillId="0" borderId="33" xfId="0" applyFont="1" applyBorder="1" applyAlignment="1">
      <alignment horizontal="center" vertical="center" wrapText="1"/>
    </xf>
    <xf numFmtId="0" fontId="102" fillId="0" borderId="40" xfId="0" applyFont="1" applyBorder="1" applyAlignment="1">
      <alignment horizontal="center" vertical="center" wrapText="1"/>
    </xf>
    <xf numFmtId="0" fontId="102" fillId="0" borderId="41" xfId="0" applyFont="1" applyBorder="1" applyAlignment="1">
      <alignment horizontal="center" vertical="center" wrapText="1"/>
    </xf>
    <xf numFmtId="0" fontId="111" fillId="0" borderId="18" xfId="0" applyFont="1" applyBorder="1" applyAlignment="1">
      <alignment horizontal="left" vertical="top" wrapText="1"/>
    </xf>
    <xf numFmtId="0" fontId="111" fillId="0" borderId="21" xfId="0" applyFont="1" applyBorder="1" applyAlignment="1">
      <alignment horizontal="left" vertical="top" wrapText="1"/>
    </xf>
    <xf numFmtId="0" fontId="92" fillId="0" borderId="33" xfId="0" applyFont="1" applyBorder="1" applyAlignment="1">
      <alignment horizontal="center" vertical="center" wrapText="1"/>
    </xf>
    <xf numFmtId="0" fontId="92" fillId="0" borderId="40" xfId="0" applyFont="1" applyBorder="1" applyAlignment="1">
      <alignment horizontal="center" vertical="center" wrapText="1"/>
    </xf>
    <xf numFmtId="0" fontId="1" fillId="0" borderId="57" xfId="1" applyFont="1" applyFill="1" applyBorder="1" applyAlignment="1">
      <alignment horizontal="left"/>
    </xf>
    <xf numFmtId="0" fontId="1" fillId="0" borderId="18" xfId="1" applyFill="1" applyBorder="1" applyAlignment="1">
      <alignment horizontal="left"/>
    </xf>
    <xf numFmtId="0" fontId="1" fillId="0" borderId="21" xfId="1" applyFill="1" applyBorder="1" applyAlignment="1">
      <alignment horizontal="left"/>
    </xf>
    <xf numFmtId="0" fontId="1" fillId="12" borderId="62" xfId="1" applyFill="1" applyBorder="1" applyAlignment="1">
      <alignment horizontal="center"/>
    </xf>
    <xf numFmtId="0" fontId="1" fillId="12" borderId="63" xfId="1" applyFill="1" applyBorder="1" applyAlignment="1">
      <alignment horizontal="center"/>
    </xf>
    <xf numFmtId="164" fontId="29" fillId="5" borderId="6" xfId="1" applyNumberFormat="1" applyFont="1" applyFill="1" applyBorder="1" applyAlignment="1">
      <alignment horizontal="center"/>
    </xf>
    <xf numFmtId="164" fontId="29" fillId="5" borderId="7" xfId="1" applyNumberFormat="1" applyFont="1" applyFill="1" applyBorder="1" applyAlignment="1">
      <alignment horizontal="center"/>
    </xf>
    <xf numFmtId="164" fontId="29" fillId="5" borderId="8" xfId="1" applyNumberFormat="1" applyFont="1" applyFill="1" applyBorder="1" applyAlignment="1">
      <alignment horizontal="center"/>
    </xf>
    <xf numFmtId="0" fontId="60" fillId="0" borderId="6"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81" fillId="17" borderId="80" xfId="0" applyFont="1" applyFill="1" applyBorder="1" applyAlignment="1">
      <alignment horizontal="left" vertical="center" wrapText="1"/>
    </xf>
    <xf numFmtId="0" fontId="81" fillId="17" borderId="40" xfId="0" applyFont="1" applyFill="1" applyBorder="1" applyAlignment="1">
      <alignment horizontal="left" vertical="center" wrapText="1"/>
    </xf>
    <xf numFmtId="0" fontId="81" fillId="17" borderId="41" xfId="0" applyFont="1" applyFill="1" applyBorder="1" applyAlignment="1">
      <alignment horizontal="left" vertical="center" wrapText="1"/>
    </xf>
    <xf numFmtId="0" fontId="0" fillId="17" borderId="33" xfId="0" applyFill="1" applyBorder="1" applyAlignment="1">
      <alignment horizontal="center" vertical="center" wrapText="1"/>
    </xf>
    <xf numFmtId="0" fontId="0" fillId="17" borderId="40" xfId="0" applyFill="1" applyBorder="1" applyAlignment="1">
      <alignment horizontal="center" vertical="center" wrapText="1"/>
    </xf>
    <xf numFmtId="0" fontId="0" fillId="17" borderId="56" xfId="0" applyFill="1" applyBorder="1" applyAlignment="1">
      <alignment horizontal="center" vertical="center" wrapText="1"/>
    </xf>
    <xf numFmtId="0" fontId="24" fillId="0" borderId="33" xfId="0" applyFont="1" applyBorder="1" applyAlignment="1">
      <alignment horizontal="left" vertical="center" wrapText="1"/>
    </xf>
    <xf numFmtId="0" fontId="24" fillId="0" borderId="40" xfId="0" applyFont="1" applyBorder="1" applyAlignment="1">
      <alignment horizontal="left" vertical="center" wrapText="1"/>
    </xf>
    <xf numFmtId="10" fontId="48" fillId="5" borderId="40" xfId="0" applyNumberFormat="1" applyFont="1" applyFill="1" applyBorder="1" applyAlignment="1">
      <alignment horizontal="center" vertical="center" wrapText="1"/>
    </xf>
    <xf numFmtId="10" fontId="48" fillId="5" borderId="41" xfId="0" applyNumberFormat="1" applyFont="1" applyFill="1" applyBorder="1" applyAlignment="1">
      <alignment horizontal="center" vertical="center" wrapText="1"/>
    </xf>
    <xf numFmtId="0" fontId="62" fillId="0" borderId="58" xfId="0" applyFont="1" applyBorder="1" applyAlignment="1">
      <alignment horizontal="left" vertical="top" wrapText="1"/>
    </xf>
    <xf numFmtId="0" fontId="62" fillId="0" borderId="59" xfId="0" applyFont="1" applyBorder="1" applyAlignment="1">
      <alignment horizontal="left" vertical="top" wrapText="1"/>
    </xf>
    <xf numFmtId="0" fontId="62" fillId="0" borderId="60" xfId="0" applyFont="1" applyBorder="1" applyAlignment="1">
      <alignment horizontal="left" vertical="top" wrapText="1"/>
    </xf>
    <xf numFmtId="0" fontId="53" fillId="0" borderId="21" xfId="0" applyFont="1" applyBorder="1" applyAlignment="1">
      <alignment horizontal="left" vertical="top" wrapText="1"/>
    </xf>
    <xf numFmtId="0" fontId="53" fillId="0" borderId="11" xfId="0" applyFont="1" applyBorder="1" applyAlignment="1">
      <alignment horizontal="left" vertical="top" wrapText="1"/>
    </xf>
    <xf numFmtId="0" fontId="53" fillId="0" borderId="61" xfId="0" applyFont="1" applyBorder="1" applyAlignment="1">
      <alignment horizontal="left" vertical="top" wrapText="1"/>
    </xf>
    <xf numFmtId="0" fontId="1" fillId="14" borderId="26" xfId="1" applyFill="1" applyBorder="1" applyAlignment="1">
      <alignment horizontal="center"/>
    </xf>
    <xf numFmtId="0" fontId="1" fillId="14" borderId="27" xfId="1" applyFill="1" applyBorder="1" applyAlignment="1">
      <alignment horizontal="center"/>
    </xf>
    <xf numFmtId="0" fontId="1" fillId="14" borderId="29" xfId="1" applyFill="1" applyBorder="1" applyAlignment="1">
      <alignment horizontal="center"/>
    </xf>
    <xf numFmtId="0" fontId="1" fillId="14" borderId="18" xfId="1" applyFill="1" applyBorder="1" applyAlignment="1">
      <alignment horizontal="center"/>
    </xf>
    <xf numFmtId="0" fontId="1" fillId="11" borderId="29" xfId="1" applyFill="1" applyBorder="1" applyAlignment="1">
      <alignment horizontal="center"/>
    </xf>
    <xf numFmtId="0" fontId="1" fillId="11" borderId="18" xfId="1" applyFill="1" applyBorder="1" applyAlignment="1">
      <alignment horizontal="center"/>
    </xf>
    <xf numFmtId="0" fontId="27" fillId="12" borderId="70" xfId="1" applyFont="1" applyFill="1" applyBorder="1" applyAlignment="1">
      <alignment horizontal="center" vertical="center"/>
    </xf>
    <xf numFmtId="0" fontId="27" fillId="12" borderId="71" xfId="1" applyFont="1" applyFill="1" applyBorder="1" applyAlignment="1">
      <alignment horizontal="center" vertical="center"/>
    </xf>
    <xf numFmtId="0" fontId="27" fillId="12" borderId="72" xfId="1" applyFont="1" applyFill="1" applyBorder="1" applyAlignment="1">
      <alignment horizontal="center" vertical="center"/>
    </xf>
    <xf numFmtId="0" fontId="17" fillId="0" borderId="73" xfId="0" quotePrefix="1" applyFont="1" applyBorder="1" applyAlignment="1">
      <alignment horizontal="left" vertical="top" wrapText="1"/>
    </xf>
    <xf numFmtId="0" fontId="17" fillId="0" borderId="39" xfId="0" applyFont="1" applyBorder="1" applyAlignment="1">
      <alignment horizontal="left" vertical="top" wrapText="1"/>
    </xf>
    <xf numFmtId="0" fontId="50" fillId="12" borderId="74" xfId="1" applyFont="1" applyFill="1" applyBorder="1" applyAlignment="1">
      <alignment horizontal="center" vertical="top" textRotation="255"/>
    </xf>
    <xf numFmtId="0" fontId="50" fillId="12" borderId="75" xfId="1" applyFont="1" applyFill="1" applyBorder="1" applyAlignment="1">
      <alignment horizontal="center" vertical="top" textRotation="255"/>
    </xf>
    <xf numFmtId="0" fontId="50" fillId="12" borderId="76" xfId="1" applyFont="1" applyFill="1" applyBorder="1" applyAlignment="1">
      <alignment horizontal="center" vertical="top" textRotation="255"/>
    </xf>
    <xf numFmtId="0" fontId="1" fillId="0" borderId="11" xfId="1" applyFill="1" applyBorder="1" applyAlignment="1">
      <alignment horizontal="left"/>
    </xf>
    <xf numFmtId="0" fontId="25" fillId="7" borderId="6"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64" fillId="4" borderId="33" xfId="0" applyFont="1" applyFill="1" applyBorder="1" applyAlignment="1">
      <alignment horizontal="right" vertical="center" wrapText="1"/>
    </xf>
    <xf numFmtId="0" fontId="64" fillId="4" borderId="40" xfId="0" applyFont="1" applyFill="1" applyBorder="1" applyAlignment="1">
      <alignment horizontal="right" vertical="center" wrapText="1"/>
    </xf>
    <xf numFmtId="0" fontId="64" fillId="4" borderId="40" xfId="0" applyFont="1" applyFill="1" applyBorder="1" applyAlignment="1">
      <alignment horizontal="left" vertical="center" wrapText="1"/>
    </xf>
    <xf numFmtId="0" fontId="64" fillId="4" borderId="41" xfId="0" applyFont="1" applyFill="1" applyBorder="1" applyAlignment="1">
      <alignment horizontal="left" vertical="center" wrapText="1"/>
    </xf>
    <xf numFmtId="0" fontId="25" fillId="7" borderId="33" xfId="1" applyFont="1" applyFill="1" applyBorder="1" applyAlignment="1">
      <alignment horizontal="center" vertical="center" wrapText="1"/>
    </xf>
    <xf numFmtId="0" fontId="25" fillId="7" borderId="40" xfId="1" applyFont="1" applyFill="1" applyBorder="1" applyAlignment="1">
      <alignment horizontal="center" vertical="center" wrapText="1"/>
    </xf>
    <xf numFmtId="0" fontId="24" fillId="7" borderId="41" xfId="1" applyFont="1" applyFill="1" applyBorder="1" applyAlignment="1">
      <alignment horizontal="center" vertical="center" wrapText="1"/>
    </xf>
    <xf numFmtId="0" fontId="80" fillId="15" borderId="33" xfId="0" applyFont="1" applyFill="1" applyBorder="1" applyAlignment="1">
      <alignment horizontal="center" vertical="center" wrapText="1"/>
    </xf>
    <xf numFmtId="0" fontId="80" fillId="15" borderId="40" xfId="0" applyFont="1" applyFill="1" applyBorder="1" applyAlignment="1">
      <alignment horizontal="center" vertical="center" wrapText="1"/>
    </xf>
    <xf numFmtId="0" fontId="80" fillId="15" borderId="41" xfId="0" applyFont="1" applyFill="1" applyBorder="1" applyAlignment="1">
      <alignment horizontal="center" vertical="center" wrapText="1"/>
    </xf>
    <xf numFmtId="0" fontId="29" fillId="12" borderId="67" xfId="1" applyFont="1" applyFill="1" applyBorder="1" applyAlignment="1">
      <alignment horizontal="left"/>
    </xf>
    <xf numFmtId="0" fontId="29" fillId="12" borderId="68" xfId="1" applyFont="1" applyFill="1" applyBorder="1" applyAlignment="1">
      <alignment horizontal="left"/>
    </xf>
    <xf numFmtId="0" fontId="29" fillId="12" borderId="69" xfId="1" applyFont="1" applyFill="1" applyBorder="1" applyAlignment="1">
      <alignment horizontal="left"/>
    </xf>
    <xf numFmtId="0" fontId="29" fillId="12" borderId="59" xfId="1" applyFont="1" applyFill="1" applyBorder="1" applyAlignment="1">
      <alignment horizontal="left"/>
    </xf>
    <xf numFmtId="0" fontId="1" fillId="0" borderId="2" xfId="1" applyFill="1" applyBorder="1" applyAlignment="1">
      <alignment horizontal="left"/>
    </xf>
    <xf numFmtId="0" fontId="58" fillId="4" borderId="33" xfId="0" applyFont="1" applyFill="1" applyBorder="1" applyAlignment="1">
      <alignment horizontal="left" vertical="center" wrapText="1"/>
    </xf>
    <xf numFmtId="0" fontId="58" fillId="4" borderId="40" xfId="0" applyFont="1" applyFill="1" applyBorder="1" applyAlignment="1">
      <alignment horizontal="left" vertical="center" wrapText="1"/>
    </xf>
    <xf numFmtId="0" fontId="58" fillId="4" borderId="41" xfId="0" applyFont="1" applyFill="1" applyBorder="1" applyAlignment="1">
      <alignment horizontal="left" vertical="center" wrapText="1"/>
    </xf>
    <xf numFmtId="0" fontId="74" fillId="0" borderId="64" xfId="0" applyFont="1" applyBorder="1" applyAlignment="1">
      <alignment horizontal="left" vertical="top" wrapText="1"/>
    </xf>
    <xf numFmtId="0" fontId="63" fillId="0" borderId="64" xfId="0" applyFont="1" applyBorder="1" applyAlignment="1">
      <alignment horizontal="left" vertical="top" wrapText="1"/>
    </xf>
    <xf numFmtId="0" fontId="1" fillId="13" borderId="29" xfId="1" applyFill="1" applyBorder="1" applyAlignment="1">
      <alignment horizontal="center"/>
    </xf>
    <xf numFmtId="0" fontId="1" fillId="13" borderId="18" xfId="1" applyFill="1" applyBorder="1" applyAlignment="1">
      <alignment horizontal="center"/>
    </xf>
    <xf numFmtId="0" fontId="61" fillId="5" borderId="65" xfId="1" applyFont="1" applyFill="1" applyBorder="1" applyAlignment="1">
      <alignment horizontal="center" vertical="center" textRotation="90" wrapText="1"/>
    </xf>
    <xf numFmtId="0" fontId="17" fillId="0" borderId="8" xfId="0" applyFont="1" applyBorder="1">
      <alignment horizontal="left" vertical="top" wrapText="1"/>
    </xf>
    <xf numFmtId="0" fontId="17" fillId="0" borderId="4" xfId="0" applyFont="1" applyBorder="1">
      <alignment horizontal="left" vertical="top" wrapText="1"/>
    </xf>
    <xf numFmtId="0" fontId="17" fillId="0" borderId="10" xfId="0" applyFont="1" applyBorder="1">
      <alignment horizontal="left" vertical="top" wrapText="1"/>
    </xf>
    <xf numFmtId="0" fontId="17" fillId="0" borderId="66" xfId="0" applyFont="1" applyBorder="1">
      <alignment horizontal="left" vertical="top" wrapText="1"/>
    </xf>
    <xf numFmtId="0" fontId="17" fillId="0" borderId="17" xfId="0" applyFont="1" applyBorder="1">
      <alignment horizontal="left" vertical="top" wrapText="1"/>
    </xf>
    <xf numFmtId="0" fontId="53" fillId="0" borderId="65" xfId="0" applyFont="1" applyBorder="1" applyAlignment="1">
      <alignment horizontal="left" vertical="top" wrapText="1"/>
    </xf>
    <xf numFmtId="0" fontId="53" fillId="0" borderId="7" xfId="0" applyFont="1" applyBorder="1" applyAlignment="1">
      <alignment horizontal="left" vertical="top" wrapText="1"/>
    </xf>
    <xf numFmtId="0" fontId="53" fillId="0" borderId="8" xfId="0" applyFont="1" applyBorder="1" applyAlignment="1">
      <alignment horizontal="left" vertical="top" wrapText="1"/>
    </xf>
    <xf numFmtId="0" fontId="56" fillId="4" borderId="6" xfId="1" applyFont="1" applyFill="1" applyBorder="1" applyAlignment="1">
      <alignment horizontal="center" vertical="center" textRotation="90" wrapText="1"/>
    </xf>
    <xf numFmtId="0" fontId="56" fillId="4" borderId="7" xfId="1" applyFont="1" applyFill="1" applyBorder="1" applyAlignment="1">
      <alignment horizontal="center" vertical="center" textRotation="90" wrapText="1"/>
    </xf>
    <xf numFmtId="0" fontId="56" fillId="4" borderId="9" xfId="1" applyFont="1" applyFill="1" applyBorder="1" applyAlignment="1">
      <alignment horizontal="center" vertical="center" textRotation="90" wrapText="1"/>
    </xf>
    <xf numFmtId="0" fontId="56" fillId="4" borderId="0" xfId="1" applyFont="1" applyFill="1" applyBorder="1" applyAlignment="1">
      <alignment horizontal="center" vertical="center" textRotation="90" wrapText="1"/>
    </xf>
    <xf numFmtId="0" fontId="56" fillId="4" borderId="15" xfId="1" applyFont="1" applyFill="1" applyBorder="1" applyAlignment="1">
      <alignment horizontal="center" vertical="center" textRotation="90" wrapText="1"/>
    </xf>
    <xf numFmtId="0" fontId="56" fillId="4" borderId="16" xfId="1" applyFont="1" applyFill="1" applyBorder="1" applyAlignment="1">
      <alignment horizontal="center" vertical="center" textRotation="90" wrapText="1"/>
    </xf>
    <xf numFmtId="0" fontId="50" fillId="12" borderId="74" xfId="1" applyFont="1" applyFill="1" applyBorder="1" applyAlignment="1">
      <alignment horizontal="center" vertical="top" textRotation="255" wrapText="1"/>
    </xf>
    <xf numFmtId="0" fontId="50" fillId="12" borderId="75" xfId="1" applyFont="1" applyFill="1" applyBorder="1" applyAlignment="1">
      <alignment horizontal="center" vertical="top" textRotation="255" wrapText="1"/>
    </xf>
    <xf numFmtId="0" fontId="50" fillId="12" borderId="76" xfId="1" applyFont="1" applyFill="1" applyBorder="1" applyAlignment="1">
      <alignment horizontal="center" vertical="top" textRotation="255" wrapText="1"/>
    </xf>
    <xf numFmtId="0" fontId="54" fillId="0" borderId="57" xfId="1" applyFont="1" applyFill="1" applyBorder="1" applyAlignment="1">
      <alignment horizontal="left"/>
    </xf>
    <xf numFmtId="0" fontId="54" fillId="0" borderId="18" xfId="1" applyFont="1" applyFill="1" applyBorder="1" applyAlignment="1">
      <alignment horizontal="left"/>
    </xf>
    <xf numFmtId="0" fontId="54" fillId="0" borderId="21" xfId="1" applyFont="1" applyFill="1" applyBorder="1" applyAlignment="1">
      <alignment horizontal="left"/>
    </xf>
    <xf numFmtId="0" fontId="53" fillId="0" borderId="57" xfId="1" applyFont="1" applyFill="1" applyBorder="1" applyAlignment="1">
      <alignment horizontal="left"/>
    </xf>
    <xf numFmtId="0" fontId="53" fillId="0" borderId="18" xfId="1" applyFont="1" applyFill="1" applyBorder="1" applyAlignment="1">
      <alignment horizontal="left"/>
    </xf>
    <xf numFmtId="0" fontId="53" fillId="0" borderId="21" xfId="1" applyFont="1" applyFill="1" applyBorder="1" applyAlignment="1">
      <alignment horizontal="left"/>
    </xf>
    <xf numFmtId="0" fontId="17" fillId="0" borderId="35" xfId="0" applyFont="1" applyBorder="1" applyAlignment="1">
      <alignment horizontal="left" vertical="center" wrapText="1"/>
    </xf>
    <xf numFmtId="0" fontId="0" fillId="4" borderId="33"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41" xfId="0" applyFill="1" applyBorder="1" applyAlignment="1">
      <alignment horizontal="center" vertical="center" wrapText="1"/>
    </xf>
    <xf numFmtId="0" fontId="44" fillId="0" borderId="57" xfId="1" applyFont="1" applyFill="1" applyBorder="1" applyAlignment="1">
      <alignment horizontal="left"/>
    </xf>
    <xf numFmtId="0" fontId="44" fillId="0" borderId="18" xfId="1" applyFont="1" applyFill="1" applyBorder="1" applyAlignment="1">
      <alignment horizontal="left"/>
    </xf>
    <xf numFmtId="0" fontId="44" fillId="0" borderId="21" xfId="1" applyFont="1" applyFill="1" applyBorder="1" applyAlignment="1">
      <alignment horizontal="left"/>
    </xf>
    <xf numFmtId="0" fontId="0" fillId="0" borderId="57" xfId="1" applyFont="1" applyFill="1" applyBorder="1" applyAlignment="1">
      <alignment horizontal="left"/>
    </xf>
    <xf numFmtId="0" fontId="33" fillId="0" borderId="57" xfId="1" applyFont="1" applyFill="1" applyBorder="1" applyAlignment="1">
      <alignment horizontal="left"/>
    </xf>
    <xf numFmtId="0" fontId="33" fillId="0" borderId="18" xfId="1" applyFont="1" applyFill="1" applyBorder="1" applyAlignment="1">
      <alignment horizontal="left"/>
    </xf>
    <xf numFmtId="0" fontId="33" fillId="0" borderId="21" xfId="1" applyFont="1" applyFill="1" applyBorder="1" applyAlignment="1">
      <alignment horizontal="left"/>
    </xf>
    <xf numFmtId="0" fontId="33" fillId="0" borderId="11" xfId="1" applyFont="1" applyFill="1" applyBorder="1" applyAlignment="1">
      <alignment horizontal="left"/>
    </xf>
    <xf numFmtId="0" fontId="95" fillId="0" borderId="33" xfId="0" applyFont="1" applyFill="1" applyBorder="1" applyAlignment="1">
      <alignment horizontal="left" vertical="center" wrapText="1"/>
    </xf>
    <xf numFmtId="0" fontId="95" fillId="0" borderId="40" xfId="0" applyFont="1" applyFill="1" applyBorder="1" applyAlignment="1">
      <alignment horizontal="left" vertical="center" wrapText="1"/>
    </xf>
    <xf numFmtId="0" fontId="95" fillId="0" borderId="41" xfId="0" applyFont="1" applyFill="1" applyBorder="1" applyAlignment="1">
      <alignment horizontal="left" vertical="center" wrapText="1"/>
    </xf>
    <xf numFmtId="0" fontId="93" fillId="4" borderId="33" xfId="0" applyFont="1" applyFill="1" applyBorder="1" applyAlignment="1">
      <alignment horizontal="right" vertical="center" wrapText="1"/>
    </xf>
    <xf numFmtId="0" fontId="93" fillId="4" borderId="40" xfId="0" applyFont="1" applyFill="1" applyBorder="1" applyAlignment="1">
      <alignment horizontal="right" vertical="center" wrapText="1"/>
    </xf>
    <xf numFmtId="0" fontId="87" fillId="0" borderId="55" xfId="0" applyFont="1" applyBorder="1" applyAlignment="1">
      <alignment horizontal="center" vertical="center" wrapText="1"/>
    </xf>
    <xf numFmtId="0" fontId="87" fillId="0" borderId="56" xfId="0" applyFont="1" applyBorder="1" applyAlignment="1">
      <alignment horizontal="center" vertical="center" wrapText="1"/>
    </xf>
    <xf numFmtId="0" fontId="66" fillId="0" borderId="0" xfId="0" applyFont="1" applyFill="1" applyBorder="1" applyAlignment="1">
      <alignment horizontal="center" vertical="center" wrapText="1"/>
    </xf>
    <xf numFmtId="0" fontId="66" fillId="0" borderId="77" xfId="0" applyFont="1" applyFill="1" applyBorder="1" applyAlignment="1">
      <alignment horizontal="center" vertical="center" wrapText="1"/>
    </xf>
    <xf numFmtId="0" fontId="66" fillId="0" borderId="78" xfId="0" applyFont="1" applyFill="1" applyBorder="1" applyAlignment="1">
      <alignment horizontal="center" vertical="center" wrapText="1"/>
    </xf>
    <xf numFmtId="0" fontId="72" fillId="0" borderId="0" xfId="0" applyFont="1" applyAlignment="1">
      <alignment horizontal="left" vertical="top" wrapText="1"/>
    </xf>
    <xf numFmtId="0" fontId="36" fillId="0" borderId="0" xfId="0" applyFont="1" applyBorder="1" applyAlignment="1">
      <alignment horizontal="left" vertical="top" wrapText="1"/>
    </xf>
    <xf numFmtId="0" fontId="36" fillId="0" borderId="5" xfId="0" applyFont="1" applyBorder="1" applyAlignment="1">
      <alignment horizontal="left" vertical="top" wrapText="1"/>
    </xf>
    <xf numFmtId="165" fontId="6" fillId="0" borderId="11" xfId="0" applyNumberFormat="1" applyFont="1" applyBorder="1" applyAlignment="1">
      <alignment horizontal="right" vertical="top" wrapText="1"/>
    </xf>
    <xf numFmtId="166" fontId="6" fillId="0" borderId="11" xfId="0" applyNumberFormat="1" applyFont="1" applyBorder="1" applyAlignment="1">
      <alignment horizontal="left" vertical="top" wrapText="1"/>
    </xf>
    <xf numFmtId="166" fontId="6" fillId="0" borderId="57" xfId="0" applyNumberFormat="1" applyFont="1" applyBorder="1" applyAlignment="1">
      <alignment horizontal="left" vertical="top" wrapText="1"/>
    </xf>
    <xf numFmtId="0" fontId="4" fillId="0" borderId="18" xfId="0" applyFont="1" applyBorder="1" applyAlignment="1">
      <alignment horizontal="left" vertical="top" wrapText="1"/>
    </xf>
    <xf numFmtId="0" fontId="5" fillId="0" borderId="18" xfId="0" applyFont="1" applyBorder="1" applyAlignment="1">
      <alignment horizontal="left" vertical="top" wrapText="1"/>
    </xf>
    <xf numFmtId="0" fontId="6" fillId="0" borderId="18" xfId="0" applyFont="1" applyBorder="1" applyAlignment="1">
      <alignment horizontal="left" vertical="top" wrapText="1"/>
    </xf>
    <xf numFmtId="0" fontId="82" fillId="0" borderId="33" xfId="0" applyFont="1" applyBorder="1" applyAlignment="1">
      <alignment horizontal="left" vertical="center" wrapText="1"/>
    </xf>
    <xf numFmtId="0" fontId="82" fillId="0" borderId="40" xfId="0" applyFont="1" applyBorder="1" applyAlignment="1">
      <alignment horizontal="left" vertical="center" wrapText="1"/>
    </xf>
    <xf numFmtId="0" fontId="43" fillId="0" borderId="55" xfId="0" applyFont="1" applyBorder="1" applyAlignment="1">
      <alignment horizontal="center" vertical="center" wrapText="1"/>
    </xf>
    <xf numFmtId="0" fontId="43" fillId="0" borderId="56" xfId="0" applyFont="1" applyBorder="1" applyAlignment="1">
      <alignment horizontal="center" vertical="center" wrapText="1"/>
    </xf>
    <xf numFmtId="0" fontId="86" fillId="0" borderId="40" xfId="0" quotePrefix="1" applyFont="1" applyBorder="1" applyAlignment="1">
      <alignment horizontal="center" vertical="center" wrapText="1"/>
    </xf>
    <xf numFmtId="0" fontId="38" fillId="0" borderId="33" xfId="0" applyFont="1" applyBorder="1" applyAlignment="1">
      <alignment horizontal="left" vertical="center" wrapText="1"/>
    </xf>
    <xf numFmtId="0" fontId="38" fillId="0" borderId="40" xfId="0" applyFont="1" applyBorder="1" applyAlignment="1">
      <alignment horizontal="left" vertical="center" wrapText="1"/>
    </xf>
    <xf numFmtId="9" fontId="83" fillId="0" borderId="40" xfId="0" applyNumberFormat="1" applyFont="1" applyBorder="1" applyAlignment="1">
      <alignment horizontal="center" vertical="center" wrapText="1"/>
    </xf>
    <xf numFmtId="9" fontId="83" fillId="0" borderId="41" xfId="0" applyNumberFormat="1" applyFont="1" applyBorder="1" applyAlignment="1">
      <alignment horizontal="center" vertical="center"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4" fillId="0" borderId="0" xfId="0" applyFont="1" applyBorder="1" applyAlignment="1">
      <alignment horizontal="left" vertical="top" wrapText="1"/>
    </xf>
    <xf numFmtId="167" fontId="5" fillId="0" borderId="0" xfId="0" applyNumberFormat="1" applyFont="1" applyBorder="1" applyAlignment="1">
      <alignment horizontal="left" vertical="top" wrapText="1"/>
    </xf>
    <xf numFmtId="0" fontId="78" fillId="15" borderId="15" xfId="0" applyFont="1" applyFill="1" applyBorder="1" applyAlignment="1">
      <alignment horizontal="center" vertical="center" wrapText="1"/>
    </xf>
    <xf numFmtId="0" fontId="78" fillId="15" borderId="16" xfId="0" applyFont="1" applyFill="1" applyBorder="1" applyAlignment="1">
      <alignment horizontal="center" vertical="center" wrapText="1"/>
    </xf>
    <xf numFmtId="0" fontId="78" fillId="15" borderId="17" xfId="0" applyFont="1" applyFill="1" applyBorder="1" applyAlignment="1">
      <alignment horizontal="center" vertical="center" wrapText="1"/>
    </xf>
    <xf numFmtId="0" fontId="11" fillId="4" borderId="0" xfId="0" applyFont="1" applyFill="1" applyBorder="1" applyAlignment="1">
      <alignment horizontal="center" vertical="center" textRotation="255" wrapText="1"/>
    </xf>
    <xf numFmtId="0" fontId="79" fillId="4" borderId="0" xfId="0" applyFont="1" applyFill="1" applyBorder="1" applyAlignment="1">
      <alignment horizontal="right" vertical="center" wrapText="1"/>
    </xf>
    <xf numFmtId="0" fontId="20" fillId="0" borderId="0" xfId="0" applyFont="1" applyAlignment="1">
      <alignment horizontal="center" vertical="top" wrapText="1"/>
    </xf>
    <xf numFmtId="0" fontId="32" fillId="0" borderId="0" xfId="0" applyFont="1" applyAlignment="1">
      <alignment horizontal="center" vertical="top" wrapText="1"/>
    </xf>
  </cellXfs>
  <cellStyles count="3">
    <cellStyle name="Normal" xfId="0" builtinId="0"/>
    <cellStyle name="Normal 2" xfId="2"/>
    <cellStyle name="Normal_TRL Steps" xfId="1"/>
  </cellStyles>
  <dxfs count="55">
    <dxf>
      <fill>
        <patternFill>
          <bgColor indexed="9"/>
        </patternFill>
      </fill>
    </dxf>
    <dxf>
      <fill>
        <patternFill>
          <bgColor indexed="17"/>
        </patternFill>
      </fill>
    </dxf>
    <dxf>
      <font>
        <b/>
        <i val="0"/>
        <condense val="0"/>
        <extend val="0"/>
        <color indexed="8"/>
      </font>
      <fill>
        <patternFill>
          <bgColor indexed="10"/>
        </patternFill>
      </fill>
    </dxf>
    <dxf>
      <font>
        <b/>
        <i val="0"/>
        <condense val="0"/>
        <extend val="0"/>
        <color indexed="8"/>
      </font>
      <fill>
        <patternFill>
          <bgColor indexed="53"/>
        </patternFill>
      </fill>
    </dxf>
    <dxf>
      <font>
        <b/>
        <i val="0"/>
        <condense val="0"/>
        <extend val="0"/>
        <color indexed="8"/>
      </font>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
      <font>
        <condense val="0"/>
        <extend val="0"/>
        <color auto="1"/>
      </font>
      <fill>
        <patternFill>
          <bgColor indexed="10"/>
        </patternFill>
      </fill>
    </dxf>
    <dxf>
      <fill>
        <patternFill>
          <bgColor indexed="52"/>
        </patternFill>
      </fill>
    </dxf>
    <dxf>
      <fill>
        <patternFill>
          <bgColor indexed="17"/>
        </patternFill>
      </fill>
    </dxf>
    <dxf>
      <font>
        <condense val="0"/>
        <extend val="0"/>
        <color indexed="10"/>
      </font>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41"/>
        </patternFill>
      </fill>
    </dxf>
    <dxf>
      <fill>
        <patternFill>
          <bgColor indexed="45"/>
        </patternFill>
      </fill>
    </dxf>
    <dxf>
      <fill>
        <patternFill>
          <bgColor indexed="42"/>
        </patternFill>
      </fill>
    </dxf>
    <dxf>
      <fill>
        <patternFill>
          <bgColor indexed="41"/>
        </patternFill>
      </fill>
    </dxf>
    <dxf>
      <fill>
        <patternFill>
          <bgColor indexed="45"/>
        </patternFill>
      </fill>
    </dxf>
    <dxf>
      <fill>
        <patternFill>
          <bgColor indexed="42"/>
        </patternFill>
      </fill>
    </dxf>
    <dxf>
      <font>
        <b/>
        <i val="0"/>
        <condense val="0"/>
        <extend val="0"/>
      </font>
      <fill>
        <patternFill>
          <bgColor indexed="10"/>
        </patternFill>
      </fill>
    </dxf>
    <dxf>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
      <font>
        <b/>
        <i val="0"/>
        <condense val="0"/>
        <extend val="0"/>
      </font>
      <fill>
        <patternFill>
          <bgColor indexed="10"/>
        </patternFill>
      </fill>
    </dxf>
    <dxf>
      <fill>
        <patternFill>
          <bgColor indexed="17"/>
        </patternFill>
      </fill>
    </dxf>
    <dxf>
      <fill>
        <patternFill>
          <bgColor indexed="41"/>
        </patternFill>
      </fill>
    </dxf>
    <dxf>
      <fill>
        <patternFill>
          <bgColor indexed="45"/>
        </patternFill>
      </fill>
    </dxf>
    <dxf>
      <fill>
        <patternFill>
          <bgColor indexed="42"/>
        </patternFill>
      </fill>
    </dxf>
    <dxf>
      <font>
        <b val="0"/>
        <i val="0"/>
        <condense val="0"/>
        <extend val="0"/>
        <color indexed="9"/>
      </font>
      <fill>
        <patternFill>
          <bgColor indexed="57"/>
        </patternFill>
      </fill>
    </dxf>
    <dxf>
      <font>
        <strike val="0"/>
        <condense val="0"/>
        <extend val="0"/>
        <color indexed="8"/>
      </font>
      <fill>
        <patternFill>
          <bgColor indexed="22"/>
        </patternFill>
      </fill>
    </dxf>
    <dxf>
      <font>
        <b val="0"/>
        <i val="0"/>
        <condense val="0"/>
        <extend val="0"/>
        <color indexed="9"/>
      </font>
      <fill>
        <patternFill>
          <bgColor indexed="57"/>
        </patternFill>
      </fill>
    </dxf>
    <dxf>
      <font>
        <strike val="0"/>
        <condense val="0"/>
        <extend val="0"/>
        <color indexed="55"/>
      </font>
      <fill>
        <patternFill>
          <bgColor indexed="22"/>
        </patternFill>
      </fill>
    </dxf>
    <dxf>
      <font>
        <b val="0"/>
        <i val="0"/>
        <condense val="0"/>
        <extend val="0"/>
        <color indexed="9"/>
      </font>
      <fill>
        <patternFill>
          <bgColor indexed="57"/>
        </patternFill>
      </fill>
    </dxf>
    <dxf>
      <font>
        <strike val="0"/>
        <condense val="0"/>
        <extend val="0"/>
        <color indexed="55"/>
      </font>
      <fill>
        <patternFill>
          <bgColor indexed="22"/>
        </patternFill>
      </fill>
    </dxf>
    <dxf>
      <font>
        <b/>
        <i val="0"/>
        <condense val="0"/>
        <extend val="0"/>
      </font>
      <fill>
        <patternFill>
          <bgColor indexed="10"/>
        </patternFill>
      </fill>
    </dxf>
    <dxf>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s>
  <tableStyles count="0" defaultTableStyle="TableStyleMedium9" defaultPivotStyle="PivotStyleLight16"/>
  <colors>
    <mruColors>
      <color rgb="FF33CC33"/>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43702554175232"/>
          <c:y val="8.1712049739261355E-2"/>
          <c:w val="0.8057623729111838"/>
          <c:h val="0.90012971698534727"/>
        </c:manualLayout>
      </c:layout>
      <c:doughnutChart>
        <c:varyColors val="1"/>
        <c:dLbls>
          <c:showLegendKey val="0"/>
          <c:showVal val="0"/>
          <c:showCatName val="0"/>
          <c:showSerName val="0"/>
          <c:showPercent val="0"/>
          <c:showBubbleSize val="0"/>
          <c:showLeaderLines val="0"/>
        </c:dLbls>
        <c:firstSliceAng val="240"/>
        <c:holeSize val="75"/>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id-I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35280748904234E-2"/>
          <c:y val="1.4970973110305128E-2"/>
          <c:w val="0.8373348344285918"/>
          <c:h val="0.98502902688969485"/>
        </c:manualLayout>
      </c:layout>
      <c:doughnutChart>
        <c:varyColors val="1"/>
        <c:ser>
          <c:idx val="0"/>
          <c:order val="0"/>
          <c:dPt>
            <c:idx val="0"/>
            <c:bubble3D val="0"/>
            <c:spPr>
              <a:solidFill>
                <a:srgbClr val="FF0000"/>
              </a:solidFill>
              <a:ln w="19050">
                <a:solidFill>
                  <a:schemeClr val="lt1"/>
                </a:solidFill>
              </a:ln>
              <a:effectLst/>
            </c:spPr>
            <c:extLst xmlns:c16r2="http://schemas.microsoft.com/office/drawing/2015/06/chart">
              <c:ext xmlns:c16="http://schemas.microsoft.com/office/drawing/2014/chart" uri="{C3380CC4-5D6E-409C-BE32-E72D297353CC}">
                <c16:uniqueId val="{00000001-AD27-4DE2-93C4-7146084EC907}"/>
              </c:ext>
            </c:extLst>
          </c:dPt>
          <c:dPt>
            <c:idx val="1"/>
            <c:bubble3D val="0"/>
            <c:spPr>
              <a:solidFill>
                <a:srgbClr val="FF0000">
                  <a:alpha val="80000"/>
                </a:srgbClr>
              </a:solidFill>
              <a:ln w="19050">
                <a:solidFill>
                  <a:schemeClr val="lt1"/>
                </a:solidFill>
              </a:ln>
              <a:effectLst/>
            </c:spPr>
            <c:extLst xmlns:c16r2="http://schemas.microsoft.com/office/drawing/2015/06/chart">
              <c:ext xmlns:c16="http://schemas.microsoft.com/office/drawing/2014/chart" uri="{C3380CC4-5D6E-409C-BE32-E72D297353CC}">
                <c16:uniqueId val="{00000003-AD27-4DE2-93C4-7146084EC907}"/>
              </c:ext>
            </c:extLst>
          </c:dPt>
          <c:dPt>
            <c:idx val="2"/>
            <c:bubble3D val="0"/>
            <c:spPr>
              <a:solidFill>
                <a:srgbClr val="FF0000">
                  <a:alpha val="60000"/>
                </a:srgbClr>
              </a:solidFill>
              <a:ln w="19050">
                <a:solidFill>
                  <a:schemeClr val="lt1"/>
                </a:solidFill>
              </a:ln>
              <a:effectLst/>
            </c:spPr>
            <c:extLst xmlns:c16r2="http://schemas.microsoft.com/office/drawing/2015/06/chart">
              <c:ext xmlns:c16="http://schemas.microsoft.com/office/drawing/2014/chart" uri="{C3380CC4-5D6E-409C-BE32-E72D297353CC}">
                <c16:uniqueId val="{00000005-AD27-4DE2-93C4-7146084EC907}"/>
              </c:ext>
            </c:extLst>
          </c:dPt>
          <c:dPt>
            <c:idx val="3"/>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7-AD27-4DE2-93C4-7146084EC907}"/>
              </c:ext>
            </c:extLst>
          </c:dPt>
          <c:dPt>
            <c:idx val="4"/>
            <c:bubble3D val="0"/>
            <c:spPr>
              <a:solidFill>
                <a:srgbClr val="FFFF00">
                  <a:alpha val="80000"/>
                </a:srgbClr>
              </a:solidFill>
              <a:ln w="19050">
                <a:solidFill>
                  <a:schemeClr val="lt1"/>
                </a:solidFill>
              </a:ln>
              <a:effectLst/>
            </c:spPr>
            <c:extLst xmlns:c16r2="http://schemas.microsoft.com/office/drawing/2015/06/chart">
              <c:ext xmlns:c16="http://schemas.microsoft.com/office/drawing/2014/chart" uri="{C3380CC4-5D6E-409C-BE32-E72D297353CC}">
                <c16:uniqueId val="{00000009-AD27-4DE2-93C4-7146084EC907}"/>
              </c:ext>
            </c:extLst>
          </c:dPt>
          <c:dPt>
            <c:idx val="5"/>
            <c:bubble3D val="0"/>
            <c:spPr>
              <a:solidFill>
                <a:srgbClr val="FFFF00">
                  <a:alpha val="60000"/>
                </a:srgbClr>
              </a:solidFill>
              <a:ln w="19050">
                <a:solidFill>
                  <a:schemeClr val="lt1"/>
                </a:solidFill>
              </a:ln>
              <a:effectLst/>
            </c:spPr>
            <c:extLst xmlns:c16r2="http://schemas.microsoft.com/office/drawing/2015/06/chart">
              <c:ext xmlns:c16="http://schemas.microsoft.com/office/drawing/2014/chart" uri="{C3380CC4-5D6E-409C-BE32-E72D297353CC}">
                <c16:uniqueId val="{0000000B-AD27-4DE2-93C4-7146084EC907}"/>
              </c:ext>
            </c:extLst>
          </c:dPt>
          <c:dPt>
            <c:idx val="6"/>
            <c:bubble3D val="0"/>
            <c:spPr>
              <a:solidFill>
                <a:srgbClr val="00B050">
                  <a:alpha val="60000"/>
                </a:srgbClr>
              </a:solidFill>
              <a:ln w="19050">
                <a:solidFill>
                  <a:schemeClr val="lt1"/>
                </a:solidFill>
              </a:ln>
              <a:effectLst/>
            </c:spPr>
            <c:extLst xmlns:c16r2="http://schemas.microsoft.com/office/drawing/2015/06/chart">
              <c:ext xmlns:c16="http://schemas.microsoft.com/office/drawing/2014/chart" uri="{C3380CC4-5D6E-409C-BE32-E72D297353CC}">
                <c16:uniqueId val="{0000000D-AD27-4DE2-93C4-7146084EC907}"/>
              </c:ext>
            </c:extLst>
          </c:dPt>
          <c:dPt>
            <c:idx val="7"/>
            <c:bubble3D val="0"/>
            <c:spPr>
              <a:solidFill>
                <a:srgbClr val="00B050">
                  <a:alpha val="80000"/>
                </a:srgbClr>
              </a:solidFill>
              <a:ln w="19050">
                <a:solidFill>
                  <a:schemeClr val="lt1"/>
                </a:solidFill>
              </a:ln>
              <a:effectLst/>
            </c:spPr>
            <c:extLst xmlns:c16r2="http://schemas.microsoft.com/office/drawing/2015/06/chart">
              <c:ext xmlns:c16="http://schemas.microsoft.com/office/drawing/2014/chart" uri="{C3380CC4-5D6E-409C-BE32-E72D297353CC}">
                <c16:uniqueId val="{0000000F-AD27-4DE2-93C4-7146084EC907}"/>
              </c:ext>
            </c:extLst>
          </c:dPt>
          <c:dPt>
            <c:idx val="8"/>
            <c:bubble3D val="0"/>
            <c:spPr>
              <a:solidFill>
                <a:srgbClr val="00B050"/>
              </a:solidFill>
              <a:ln w="19050">
                <a:solidFill>
                  <a:schemeClr val="lt1"/>
                </a:solidFill>
              </a:ln>
              <a:effectLst/>
            </c:spPr>
            <c:extLst xmlns:c16r2="http://schemas.microsoft.com/office/drawing/2015/06/chart">
              <c:ext xmlns:c16="http://schemas.microsoft.com/office/drawing/2014/chart" uri="{C3380CC4-5D6E-409C-BE32-E72D297353CC}">
                <c16:uniqueId val="{00000011-AD27-4DE2-93C4-7146084EC907}"/>
              </c:ext>
            </c:extLst>
          </c:dPt>
          <c:dPt>
            <c:idx val="9"/>
            <c:bubble3D val="0"/>
            <c:spPr>
              <a:noFill/>
              <a:ln w="19050">
                <a:solidFill>
                  <a:schemeClr val="lt1"/>
                </a:solidFill>
              </a:ln>
              <a:effectLst/>
            </c:spPr>
            <c:extLst xmlns:c16r2="http://schemas.microsoft.com/office/drawing/2015/06/chart">
              <c:ext xmlns:c16="http://schemas.microsoft.com/office/drawing/2014/chart" uri="{C3380CC4-5D6E-409C-BE32-E72D297353CC}">
                <c16:uniqueId val="{00000013-AD27-4DE2-93C4-7146084EC907}"/>
              </c:ext>
            </c:extLst>
          </c:dPt>
          <c:dLbls>
            <c:dLbl>
              <c:idx val="3"/>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FF0000"/>
                      </a:solidFill>
                      <a:latin typeface="+mn-lt"/>
                      <a:ea typeface="+mn-ea"/>
                      <a:cs typeface="+mn-cs"/>
                    </a:defRPr>
                  </a:pPr>
                  <a:endParaRPr lang="id-ID"/>
                </a:p>
              </c:txPr>
              <c:showLegendKey val="0"/>
              <c:showVal val="0"/>
              <c:showCatName val="1"/>
              <c:showSerName val="0"/>
              <c:showPercent val="0"/>
              <c:showBubbleSize val="0"/>
            </c:dLbl>
            <c:dLbl>
              <c:idx val="4"/>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FF0000"/>
                      </a:solidFill>
                      <a:latin typeface="+mn-lt"/>
                      <a:ea typeface="+mn-ea"/>
                      <a:cs typeface="+mn-cs"/>
                    </a:defRPr>
                  </a:pPr>
                  <a:endParaRPr lang="id-ID"/>
                </a:p>
              </c:txPr>
              <c:showLegendKey val="0"/>
              <c:showVal val="0"/>
              <c:showCatName val="1"/>
              <c:showSerName val="0"/>
              <c:showPercent val="0"/>
              <c:showBubbleSize val="0"/>
            </c:dLbl>
            <c:dLbl>
              <c:idx val="5"/>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FF0000"/>
                      </a:solidFill>
                      <a:latin typeface="+mn-lt"/>
                      <a:ea typeface="+mn-ea"/>
                      <a:cs typeface="+mn-cs"/>
                    </a:defRPr>
                  </a:pPr>
                  <a:endParaRPr lang="id-ID"/>
                </a:p>
              </c:txPr>
              <c:showLegendKey val="0"/>
              <c:showVal val="0"/>
              <c:showCatName val="1"/>
              <c:showSerName val="0"/>
              <c:showPercent val="0"/>
              <c:showBubbleSize val="0"/>
            </c:dLbl>
            <c:dLbl>
              <c:idx val="8"/>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FFFF00"/>
                      </a:solidFill>
                      <a:latin typeface="+mn-lt"/>
                      <a:ea typeface="+mn-ea"/>
                      <a:cs typeface="+mn-cs"/>
                    </a:defRPr>
                  </a:pPr>
                  <a:endParaRPr lang="id-ID"/>
                </a:p>
              </c:txPr>
              <c:showLegendKey val="0"/>
              <c:showVal val="0"/>
              <c:showCatName val="1"/>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id-ID"/>
              </a:p>
            </c:txPr>
            <c:showLegendKey val="0"/>
            <c:showVal val="0"/>
            <c:showCatName val="1"/>
            <c:showSerName val="0"/>
            <c:showPercent val="0"/>
            <c:showBubbleSize val="0"/>
            <c:showLeaderLines val="0"/>
            <c:extLst xmlns:c16r2="http://schemas.microsoft.com/office/drawing/2015/06/chart">
              <c:ext xmlns:c15="http://schemas.microsoft.com/office/drawing/2012/chart" uri="{CE6537A1-D6FC-4f65-9D91-7224C49458BB}">
                <c15:layout/>
              </c:ext>
            </c:extLst>
          </c:dLbls>
          <c:cat>
            <c:strRef>
              <c:f>Summary_Penilaian!$B$24:$B$33</c:f>
              <c:strCache>
                <c:ptCount val="10"/>
                <c:pt idx="0">
                  <c:v>1</c:v>
                </c:pt>
                <c:pt idx="1">
                  <c:v>2</c:v>
                </c:pt>
                <c:pt idx="2">
                  <c:v>3</c:v>
                </c:pt>
                <c:pt idx="3">
                  <c:v>4</c:v>
                </c:pt>
                <c:pt idx="4">
                  <c:v>5</c:v>
                </c:pt>
                <c:pt idx="5">
                  <c:v>6</c:v>
                </c:pt>
                <c:pt idx="6">
                  <c:v>7</c:v>
                </c:pt>
                <c:pt idx="7">
                  <c:v>8</c:v>
                </c:pt>
                <c:pt idx="8">
                  <c:v>9</c:v>
                </c:pt>
                <c:pt idx="9">
                  <c:v>Blank</c:v>
                </c:pt>
              </c:strCache>
            </c:strRef>
          </c:cat>
          <c:val>
            <c:numRef>
              <c:f>Summary_Penilaian!$C$24:$C$33</c:f>
              <c:numCache>
                <c:formatCode>General</c:formatCode>
                <c:ptCount val="10"/>
                <c:pt idx="0">
                  <c:v>1</c:v>
                </c:pt>
                <c:pt idx="1">
                  <c:v>1</c:v>
                </c:pt>
                <c:pt idx="2">
                  <c:v>1</c:v>
                </c:pt>
                <c:pt idx="3">
                  <c:v>1</c:v>
                </c:pt>
                <c:pt idx="4">
                  <c:v>1</c:v>
                </c:pt>
                <c:pt idx="5">
                  <c:v>1</c:v>
                </c:pt>
                <c:pt idx="6">
                  <c:v>1</c:v>
                </c:pt>
                <c:pt idx="7">
                  <c:v>1</c:v>
                </c:pt>
                <c:pt idx="8">
                  <c:v>1</c:v>
                </c:pt>
                <c:pt idx="9">
                  <c:v>3</c:v>
                </c:pt>
              </c:numCache>
            </c:numRef>
          </c:val>
          <c:extLst xmlns:c16r2="http://schemas.microsoft.com/office/drawing/2015/06/chart">
            <c:ext xmlns:c16="http://schemas.microsoft.com/office/drawing/2014/chart" uri="{C3380CC4-5D6E-409C-BE32-E72D297353CC}">
              <c16:uniqueId val="{00000014-AD27-4DE2-93C4-7146084EC907}"/>
            </c:ext>
          </c:extLst>
        </c:ser>
        <c:dLbls>
          <c:showLegendKey val="0"/>
          <c:showVal val="0"/>
          <c:showCatName val="0"/>
          <c:showSerName val="0"/>
          <c:showPercent val="0"/>
          <c:showBubbleSize val="0"/>
          <c:showLeaderLines val="0"/>
        </c:dLbls>
        <c:firstSliceAng val="225"/>
        <c:holeSize val="75"/>
      </c:doughnutChart>
      <c:pieChart>
        <c:varyColors val="1"/>
        <c:ser>
          <c:idx val="1"/>
          <c:order val="1"/>
          <c:tx>
            <c:strRef>
              <c:f>Summary_Penilaian!$D$22</c:f>
              <c:strCache>
                <c:ptCount val="1"/>
                <c:pt idx="0">
                  <c:v>TRL</c:v>
                </c:pt>
              </c:strCache>
            </c:strRef>
          </c:tx>
          <c:dPt>
            <c:idx val="0"/>
            <c:bubble3D val="0"/>
            <c:spPr>
              <a:noFill/>
              <a:ln w="19050">
                <a:solidFill>
                  <a:schemeClr val="lt1"/>
                </a:solidFill>
              </a:ln>
              <a:effectLst/>
            </c:spPr>
            <c:extLst xmlns:c16r2="http://schemas.microsoft.com/office/drawing/2015/06/chart">
              <c:ext xmlns:c16="http://schemas.microsoft.com/office/drawing/2014/chart" uri="{C3380CC4-5D6E-409C-BE32-E72D297353CC}">
                <c16:uniqueId val="{00000016-AD27-4DE2-93C4-7146084EC907}"/>
              </c:ext>
            </c:extLst>
          </c:dPt>
          <c:dPt>
            <c:idx val="1"/>
            <c:bubble3D val="0"/>
            <c:spPr>
              <a:solidFill>
                <a:schemeClr val="tx1"/>
              </a:solidFill>
              <a:ln w="19050">
                <a:solidFill>
                  <a:schemeClr val="lt1"/>
                </a:solidFill>
              </a:ln>
              <a:effectLst/>
            </c:spPr>
            <c:extLst xmlns:c16r2="http://schemas.microsoft.com/office/drawing/2015/06/chart">
              <c:ext xmlns:c16="http://schemas.microsoft.com/office/drawing/2014/chart" uri="{C3380CC4-5D6E-409C-BE32-E72D297353CC}">
                <c16:uniqueId val="{00000018-AD27-4DE2-93C4-7146084EC907}"/>
              </c:ext>
            </c:extLst>
          </c:dPt>
          <c:dPt>
            <c:idx val="2"/>
            <c:bubble3D val="0"/>
            <c:spPr>
              <a:noFill/>
              <a:ln w="19050">
                <a:solidFill>
                  <a:schemeClr val="lt1"/>
                </a:solidFill>
              </a:ln>
              <a:effectLst/>
            </c:spPr>
            <c:extLst xmlns:c16r2="http://schemas.microsoft.com/office/drawing/2015/06/chart">
              <c:ext xmlns:c16="http://schemas.microsoft.com/office/drawing/2014/chart" uri="{C3380CC4-5D6E-409C-BE32-E72D297353CC}">
                <c16:uniqueId val="{0000001A-AD27-4DE2-93C4-7146084EC907}"/>
              </c:ext>
            </c:extLst>
          </c:dPt>
          <c:val>
            <c:numRef>
              <c:f>(Summary_Penilaian!$E$22:$F$22,Summary_Penilaian!$H$22)</c:f>
              <c:numCache>
                <c:formatCode>General</c:formatCode>
                <c:ptCount val="3"/>
                <c:pt idx="0">
                  <c:v>9</c:v>
                </c:pt>
                <c:pt idx="1">
                  <c:v>1</c:v>
                </c:pt>
                <c:pt idx="2">
                  <c:v>2</c:v>
                </c:pt>
              </c:numCache>
            </c:numRef>
          </c:val>
          <c:extLst xmlns:c16r2="http://schemas.microsoft.com/office/drawing/2015/06/chart">
            <c:ext xmlns:c16="http://schemas.microsoft.com/office/drawing/2014/chart" uri="{C3380CC4-5D6E-409C-BE32-E72D297353CC}">
              <c16:uniqueId val="{0000001B-AD27-4DE2-93C4-7146084EC907}"/>
            </c:ext>
          </c:extLst>
        </c:ser>
        <c:dLbls>
          <c:showLegendKey val="0"/>
          <c:showVal val="0"/>
          <c:showCatName val="0"/>
          <c:showSerName val="0"/>
          <c:showPercent val="0"/>
          <c:showBubbleSize val="0"/>
          <c:showLeaderLines val="1"/>
        </c:dLbls>
        <c:firstSliceAng val="135"/>
      </c:pieChart>
      <c:spPr>
        <a:noFill/>
        <a:ln>
          <a:noFill/>
        </a:ln>
        <a:effectLst>
          <a:glow rad="12700">
            <a:schemeClr val="accent1">
              <a:alpha val="40000"/>
            </a:schemeClr>
          </a:glow>
          <a:softEdge rad="0"/>
        </a:effectLst>
      </c:spPr>
    </c:plotArea>
    <c:plotVisOnly val="1"/>
    <c:dispBlanksAs val="gap"/>
    <c:showDLblsOverMax val="0"/>
  </c:chart>
  <c:spPr>
    <a:noFill/>
    <a:ln w="9525" cap="flat" cmpd="sng" algn="ctr">
      <a:noFill/>
      <a:round/>
    </a:ln>
    <a:effectLst/>
  </c:spPr>
  <c:txPr>
    <a:bodyPr/>
    <a:lstStyle/>
    <a:p>
      <a:pPr>
        <a:defRPr/>
      </a:pPr>
      <a:endParaRPr lang="id-I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22" fmlaLink="$E$22" max="11" min="3" page="10" val="9"/>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X$1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10584</xdr:colOff>
      <xdr:row>19</xdr:row>
      <xdr:rowOff>137582</xdr:rowOff>
    </xdr:from>
    <xdr:to>
      <xdr:col>14</xdr:col>
      <xdr:colOff>31750</xdr:colOff>
      <xdr:row>58</xdr:row>
      <xdr:rowOff>21166</xdr:rowOff>
    </xdr:to>
    <xdr:sp macro="" textlink="">
      <xdr:nvSpPr>
        <xdr:cNvPr id="15" name="Rectangle 14"/>
        <xdr:cNvSpPr/>
      </xdr:nvSpPr>
      <xdr:spPr>
        <a:xfrm>
          <a:off x="306917" y="6138332"/>
          <a:ext cx="8180916" cy="40851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xdr:from>
      <xdr:col>1</xdr:col>
      <xdr:colOff>391583</xdr:colOff>
      <xdr:row>19</xdr:row>
      <xdr:rowOff>131233</xdr:rowOff>
    </xdr:from>
    <xdr:to>
      <xdr:col>14</xdr:col>
      <xdr:colOff>21166</xdr:colOff>
      <xdr:row>58</xdr:row>
      <xdr:rowOff>14817</xdr:rowOff>
    </xdr:to>
    <xdr:sp macro="" textlink="">
      <xdr:nvSpPr>
        <xdr:cNvPr id="20" name="Rectangle 19"/>
        <xdr:cNvSpPr/>
      </xdr:nvSpPr>
      <xdr:spPr>
        <a:xfrm>
          <a:off x="391583" y="5200650"/>
          <a:ext cx="6858000" cy="408516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xdr:from>
      <xdr:col>2</xdr:col>
      <xdr:colOff>691662</xdr:colOff>
      <xdr:row>32</xdr:row>
      <xdr:rowOff>8793</xdr:rowOff>
    </xdr:from>
    <xdr:to>
      <xdr:col>5</xdr:col>
      <xdr:colOff>502626</xdr:colOff>
      <xdr:row>45</xdr:row>
      <xdr:rowOff>84993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5</xdr:col>
          <xdr:colOff>104775</xdr:colOff>
          <xdr:row>46</xdr:row>
          <xdr:rowOff>104775</xdr:rowOff>
        </xdr:from>
        <xdr:to>
          <xdr:col>5</xdr:col>
          <xdr:colOff>542925</xdr:colOff>
          <xdr:row>49</xdr:row>
          <xdr:rowOff>95250</xdr:rowOff>
        </xdr:to>
        <xdr:sp macro="" textlink="">
          <xdr:nvSpPr>
            <xdr:cNvPr id="7169" name="Spinner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6</xdr:col>
      <xdr:colOff>5685</xdr:colOff>
      <xdr:row>21</xdr:row>
      <xdr:rowOff>69680</xdr:rowOff>
    </xdr:from>
    <xdr:to>
      <xdr:col>13</xdr:col>
      <xdr:colOff>24666</xdr:colOff>
      <xdr:row>39</xdr:row>
      <xdr:rowOff>156229</xdr:rowOff>
    </xdr:to>
    <xdr:grpSp>
      <xdr:nvGrpSpPr>
        <xdr:cNvPr id="14" name="Group 13"/>
        <xdr:cNvGrpSpPr/>
      </xdr:nvGrpSpPr>
      <xdr:grpSpPr>
        <a:xfrm>
          <a:off x="3396585" y="6384755"/>
          <a:ext cx="3990906" cy="3525074"/>
          <a:chOff x="1455615" y="4535847"/>
          <a:chExt cx="4008898" cy="3526132"/>
        </a:xfrm>
      </xdr:grpSpPr>
      <xdr:graphicFrame macro="">
        <xdr:nvGraphicFramePr>
          <xdr:cNvPr id="5" name="Chart 4"/>
          <xdr:cNvGraphicFramePr>
            <a:graphicFrameLocks/>
          </xdr:cNvGraphicFramePr>
        </xdr:nvGraphicFramePr>
        <xdr:xfrm>
          <a:off x="1455615" y="4535847"/>
          <a:ext cx="4008898" cy="352613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Oval 5"/>
          <xdr:cNvSpPr/>
        </xdr:nvSpPr>
        <xdr:spPr>
          <a:xfrm>
            <a:off x="3347096" y="6182184"/>
            <a:ext cx="256525" cy="265972"/>
          </a:xfrm>
          <a:prstGeom prst="ellipse">
            <a:avLst/>
          </a:prstGeom>
          <a:solidFill>
            <a:schemeClr val="tx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sp macro="" textlink="$I$22">
        <xdr:nvSpPr>
          <xdr:cNvPr id="7" name="Rounded Rectangle 6"/>
          <xdr:cNvSpPr/>
        </xdr:nvSpPr>
        <xdr:spPr>
          <a:xfrm>
            <a:off x="3025666" y="6987613"/>
            <a:ext cx="892354" cy="537141"/>
          </a:xfrm>
          <a:prstGeom prst="roundRect">
            <a:avLst>
              <a:gd name="adj" fmla="val 36821"/>
            </a:avLst>
          </a:prstGeom>
          <a:gradFill>
            <a:gsLst>
              <a:gs pos="0">
                <a:srgbClr val="FF0000"/>
              </a:gs>
              <a:gs pos="50000">
                <a:srgbClr val="FFFF00"/>
              </a:gs>
              <a:gs pos="100000">
                <a:srgbClr val="00B050"/>
              </a:gs>
            </a:gsLst>
            <a:lin ang="3600000" scaled="0"/>
          </a:gradFill>
          <a:ln w="44450">
            <a:solidFill>
              <a:srgbClr val="003300"/>
            </a:solidFill>
          </a:ln>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826E0E-4E80-4B4C-A52B-9F8BAC5FF857}" type="TxLink">
              <a:rPr lang="en-US" sz="3600" b="1" i="0" u="none" strike="noStrike">
                <a:solidFill>
                  <a:srgbClr val="000099"/>
                </a:solidFill>
                <a:effectLst>
                  <a:glow rad="38100">
                    <a:schemeClr val="bg1">
                      <a:alpha val="90000"/>
                    </a:schemeClr>
                  </a:glow>
                </a:effectLst>
                <a:latin typeface="Calibri"/>
                <a:cs typeface="Calibri"/>
              </a:rPr>
              <a:pPr algn="ctr"/>
              <a:t>7</a:t>
            </a:fld>
            <a:endParaRPr lang="id-ID" sz="8000" b="1">
              <a:solidFill>
                <a:srgbClr val="000099"/>
              </a:solidFill>
              <a:effectLst>
                <a:glow rad="38100">
                  <a:schemeClr val="bg1">
                    <a:alpha val="90000"/>
                  </a:schemeClr>
                </a:glow>
              </a:effectLst>
            </a:endParaRPr>
          </a:p>
        </xdr:txBody>
      </xdr:sp>
      <xdr:sp macro="" textlink="">
        <xdr:nvSpPr>
          <xdr:cNvPr id="8" name="TextBox 7"/>
          <xdr:cNvSpPr txBox="1"/>
        </xdr:nvSpPr>
        <xdr:spPr>
          <a:xfrm>
            <a:off x="2417368" y="5433195"/>
            <a:ext cx="2076178" cy="728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d-ID" sz="2000" b="1">
                <a:solidFill>
                  <a:srgbClr val="006600"/>
                </a:solidFill>
                <a:effectLst>
                  <a:glow rad="254000">
                    <a:schemeClr val="bg1">
                      <a:alpha val="90000"/>
                    </a:schemeClr>
                  </a:glow>
                </a:effectLst>
                <a:latin typeface="Androgyne" panose="05080000000003050000" pitchFamily="82" charset="0"/>
              </a:rPr>
              <a:t>Tekno</a:t>
            </a:r>
            <a:r>
              <a:rPr lang="id-ID" sz="2000" b="1">
                <a:solidFill>
                  <a:srgbClr val="FF0000"/>
                </a:solidFill>
                <a:effectLst>
                  <a:glow rad="254000">
                    <a:schemeClr val="bg1">
                      <a:alpha val="90000"/>
                    </a:schemeClr>
                  </a:glow>
                </a:effectLst>
                <a:latin typeface="Androgyne" panose="05080000000003050000" pitchFamily="82" charset="0"/>
              </a:rPr>
              <a:t>-Meter</a:t>
            </a:r>
            <a:r>
              <a:rPr lang="en-US" sz="2000" b="1">
                <a:solidFill>
                  <a:srgbClr val="FF0000"/>
                </a:solidFill>
                <a:effectLst>
                  <a:glow rad="254000">
                    <a:schemeClr val="bg1">
                      <a:alpha val="90000"/>
                    </a:schemeClr>
                  </a:glow>
                </a:effectLst>
                <a:latin typeface="Androgyne" panose="05080000000003050000" pitchFamily="82" charset="0"/>
              </a:rPr>
              <a:t> </a:t>
            </a:r>
            <a:r>
              <a:rPr lang="en-US" sz="1600">
                <a:solidFill>
                  <a:sysClr val="windowText" lastClr="000000"/>
                </a:solidFill>
                <a:effectLst>
                  <a:glow rad="254000">
                    <a:schemeClr val="bg1">
                      <a:alpha val="90000"/>
                    </a:schemeClr>
                  </a:glow>
                </a:effectLst>
                <a:latin typeface="Androgyne" panose="05080000000003050000" pitchFamily="82" charset="0"/>
              </a:rPr>
              <a:t>2.</a:t>
            </a:r>
            <a:r>
              <a:rPr lang="id-ID" sz="1600">
                <a:solidFill>
                  <a:sysClr val="windowText" lastClr="000000"/>
                </a:solidFill>
                <a:effectLst>
                  <a:glow rad="254000">
                    <a:schemeClr val="bg1">
                      <a:alpha val="90000"/>
                    </a:schemeClr>
                  </a:glow>
                </a:effectLst>
                <a:latin typeface="Androgyne" panose="05080000000003050000" pitchFamily="82" charset="0"/>
              </a:rPr>
              <a:t>5</a:t>
            </a:r>
            <a:endParaRPr lang="id-ID" sz="2000">
              <a:solidFill>
                <a:sysClr val="windowText" lastClr="000000"/>
              </a:solidFill>
              <a:effectLst>
                <a:glow rad="254000">
                  <a:schemeClr val="bg1">
                    <a:alpha val="90000"/>
                  </a:schemeClr>
                </a:glow>
              </a:effectLst>
              <a:latin typeface="Androgyne" panose="05080000000003050000" pitchFamily="82" charset="0"/>
            </a:endParaRPr>
          </a:p>
        </xdr:txBody>
      </xdr:sp>
      <xdr:sp macro="" textlink="">
        <xdr:nvSpPr>
          <xdr:cNvPr id="9" name="Oval 8"/>
          <xdr:cNvSpPr>
            <a:spLocks/>
          </xdr:cNvSpPr>
        </xdr:nvSpPr>
        <xdr:spPr>
          <a:xfrm>
            <a:off x="1721849" y="4590311"/>
            <a:ext cx="3499288" cy="3459600"/>
          </a:xfrm>
          <a:prstGeom prst="ellipse">
            <a:avLst/>
          </a:prstGeom>
          <a:noFill/>
          <a:ln w="127000">
            <a:gradFill flip="none" rotWithShape="1">
              <a:gsLst>
                <a:gs pos="0">
                  <a:schemeClr val="tx1"/>
                </a:gs>
                <a:gs pos="100000">
                  <a:schemeClr val="accent2">
                    <a:lumMod val="50000"/>
                  </a:schemeClr>
                </a:gs>
                <a:gs pos="58000">
                  <a:schemeClr val="bg1"/>
                </a:gs>
              </a:gsLst>
              <a:path path="circle">
                <a:fillToRect l="100000" t="100000"/>
              </a:path>
              <a:tileRect r="-100000" b="-100000"/>
            </a:gra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sp macro="" textlink="">
        <xdr:nvSpPr>
          <xdr:cNvPr id="10" name="Rectangle 9"/>
          <xdr:cNvSpPr/>
        </xdr:nvSpPr>
        <xdr:spPr>
          <a:xfrm>
            <a:off x="1948354" y="4767419"/>
            <a:ext cx="3023149" cy="3061528"/>
          </a:xfrm>
          <a:prstGeom prst="rect">
            <a:avLst/>
          </a:prstGeom>
          <a:noFill/>
        </xdr:spPr>
        <xdr:txBody>
          <a:bodyPr wrap="none" lIns="91440" tIns="45720" rIns="91440" bIns="45720">
            <a:prstTxWarp prst="textArchDown">
              <a:avLst>
                <a:gd name="adj" fmla="val 21597488"/>
              </a:avLst>
            </a:prstTxWarp>
            <a:noAutofit/>
          </a:bodyPr>
          <a:lstStyle/>
          <a:p>
            <a:pPr algn="ctr"/>
            <a:r>
              <a:rPr lang="id-ID" sz="1600" b="1" cap="none" spc="0">
                <a:ln w="10160">
                  <a:solidFill>
                    <a:schemeClr val="accent5"/>
                  </a:solidFill>
                  <a:prstDash val="solid"/>
                </a:ln>
                <a:solidFill>
                  <a:schemeClr val="tx1"/>
                </a:solidFill>
                <a:effectLst>
                  <a:outerShdw blurRad="38100" dist="22860" dir="5400000" algn="tl" rotWithShape="0">
                    <a:srgbClr val="000000">
                      <a:alpha val="30000"/>
                    </a:srgbClr>
                  </a:outerShdw>
                </a:effectLst>
              </a:rPr>
              <a:t>  Tingkat Kesiapan Teknologi</a:t>
            </a:r>
          </a:p>
        </xdr:txBody>
      </xdr:sp>
    </xdr:grpSp>
    <xdr:clientData/>
  </xdr:twoCellAnchor>
  <xdr:twoCellAnchor>
    <xdr:from>
      <xdr:col>4</xdr:col>
      <xdr:colOff>116417</xdr:colOff>
      <xdr:row>52</xdr:row>
      <xdr:rowOff>148171</xdr:rowOff>
    </xdr:from>
    <xdr:to>
      <xdr:col>4</xdr:col>
      <xdr:colOff>550334</xdr:colOff>
      <xdr:row>54</xdr:row>
      <xdr:rowOff>153460</xdr:rowOff>
    </xdr:to>
    <xdr:sp macro="" textlink="">
      <xdr:nvSpPr>
        <xdr:cNvPr id="16" name="Left Arrow 15"/>
        <xdr:cNvSpPr/>
      </xdr:nvSpPr>
      <xdr:spPr>
        <a:xfrm rot="5400000">
          <a:off x="2013481" y="14877523"/>
          <a:ext cx="407456" cy="433917"/>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338671</xdr:colOff>
      <xdr:row>25</xdr:row>
      <xdr:rowOff>26458</xdr:rowOff>
    </xdr:from>
    <xdr:to>
      <xdr:col>5</xdr:col>
      <xdr:colOff>68797</xdr:colOff>
      <xdr:row>36</xdr:row>
      <xdr:rowOff>15875</xdr:rowOff>
    </xdr:to>
    <xdr:sp macro="" textlink="">
      <xdr:nvSpPr>
        <xdr:cNvPr id="17" name="Isosceles Triangle 16"/>
        <xdr:cNvSpPr/>
      </xdr:nvSpPr>
      <xdr:spPr>
        <a:xfrm rot="5400000">
          <a:off x="854609" y="6897687"/>
          <a:ext cx="2084917" cy="1338793"/>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xdr:from>
      <xdr:col>1</xdr:col>
      <xdr:colOff>0</xdr:colOff>
      <xdr:row>41</xdr:row>
      <xdr:rowOff>184150</xdr:rowOff>
    </xdr:from>
    <xdr:to>
      <xdr:col>14</xdr:col>
      <xdr:colOff>84666</xdr:colOff>
      <xdr:row>57</xdr:row>
      <xdr:rowOff>21166</xdr:rowOff>
    </xdr:to>
    <xdr:sp macro="" textlink="">
      <xdr:nvSpPr>
        <xdr:cNvPr id="19" name="Rectangle 18"/>
        <xdr:cNvSpPr/>
      </xdr:nvSpPr>
      <xdr:spPr>
        <a:xfrm>
          <a:off x="0" y="9455150"/>
          <a:ext cx="7313083" cy="2937933"/>
        </a:xfrm>
        <a:prstGeom prst="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19051</xdr:rowOff>
    </xdr:from>
    <xdr:to>
      <xdr:col>17</xdr:col>
      <xdr:colOff>0</xdr:colOff>
      <xdr:row>5</xdr:row>
      <xdr:rowOff>150812</xdr:rowOff>
    </xdr:to>
    <xdr:sp macro="" textlink="">
      <xdr:nvSpPr>
        <xdr:cNvPr id="6145" name="Text Box 1"/>
        <xdr:cNvSpPr txBox="1">
          <a:spLocks noChangeArrowheads="1"/>
        </xdr:cNvSpPr>
      </xdr:nvSpPr>
      <xdr:spPr bwMode="auto">
        <a:xfrm>
          <a:off x="381000" y="963614"/>
          <a:ext cx="6969125" cy="290511"/>
        </a:xfrm>
        <a:prstGeom prst="rect">
          <a:avLst/>
        </a:prstGeom>
        <a:solidFill>
          <a:srgbClr val="FFFFFF"/>
        </a:solidFill>
        <a:ln w="9525">
          <a:solidFill>
            <a:srgbClr val="000000"/>
          </a:solidFill>
          <a:miter lim="800000"/>
          <a:headEnd/>
          <a:tailEnd/>
        </a:ln>
      </xdr:spPr>
      <xdr:txBody>
        <a:bodyPr vertOverflow="clip" wrap="square" lIns="45720" tIns="36576" rIns="45720" bIns="0" anchor="ctr" anchorCtr="0" upright="1"/>
        <a:lstStyle/>
        <a:p>
          <a:pPr algn="ctr" rtl="1">
            <a:defRPr sz="1000"/>
          </a:pPr>
          <a:r>
            <a:rPr lang="en-US" sz="2000" b="0" i="0" strike="noStrike">
              <a:solidFill>
                <a:srgbClr val="FF0000"/>
              </a:solidFill>
              <a:latin typeface="+mn-lt"/>
            </a:rPr>
            <a:t>( TRL, </a:t>
          </a:r>
          <a:r>
            <a:rPr lang="en-US" sz="2000" b="0" i="1" strike="noStrike">
              <a:solidFill>
                <a:srgbClr val="FF0000"/>
              </a:solidFill>
              <a:latin typeface="+mn-lt"/>
            </a:rPr>
            <a:t>technology readiness level</a:t>
          </a:r>
          <a:r>
            <a:rPr lang="en-US" sz="2000" b="0" i="0" strike="noStrike">
              <a:solidFill>
                <a:srgbClr val="FF0000"/>
              </a:solidFill>
              <a:latin typeface="+mn-lt"/>
            </a:rPr>
            <a:t> )</a:t>
          </a:r>
        </a:p>
      </xdr:txBody>
    </xdr:sp>
    <xdr:clientData/>
  </xdr:twoCellAnchor>
  <xdr:twoCellAnchor>
    <xdr:from>
      <xdr:col>2</xdr:col>
      <xdr:colOff>0</xdr:colOff>
      <xdr:row>2</xdr:row>
      <xdr:rowOff>0</xdr:rowOff>
    </xdr:from>
    <xdr:to>
      <xdr:col>17</xdr:col>
      <xdr:colOff>0</xdr:colOff>
      <xdr:row>4</xdr:row>
      <xdr:rowOff>9525</xdr:rowOff>
    </xdr:to>
    <xdr:sp macro="" textlink="">
      <xdr:nvSpPr>
        <xdr:cNvPr id="6175" name="Text Box 31"/>
        <xdr:cNvSpPr txBox="1">
          <a:spLocks noChangeArrowheads="1"/>
        </xdr:cNvSpPr>
      </xdr:nvSpPr>
      <xdr:spPr bwMode="auto">
        <a:xfrm>
          <a:off x="381000" y="628650"/>
          <a:ext cx="6943725" cy="333375"/>
        </a:xfrm>
        <a:prstGeom prst="rect">
          <a:avLst/>
        </a:prstGeom>
        <a:solidFill>
          <a:srgbClr val="FF0000"/>
        </a:solidFill>
        <a:ln w="9525">
          <a:solidFill>
            <a:srgbClr val="000000"/>
          </a:solidFill>
          <a:miter lim="800000"/>
          <a:headEnd/>
          <a:tailEnd/>
        </a:ln>
      </xdr:spPr>
      <xdr:txBody>
        <a:bodyPr vertOverflow="clip" wrap="square" lIns="45720" tIns="36576" rIns="45720" bIns="36576" anchor="ctr" upright="1"/>
        <a:lstStyle/>
        <a:p>
          <a:pPr algn="ctr" rtl="1">
            <a:defRPr sz="1000"/>
          </a:pPr>
          <a:r>
            <a:rPr lang="en-US" sz="2000" b="0" i="0" strike="noStrike">
              <a:solidFill>
                <a:srgbClr val="FFFFFF"/>
              </a:solidFill>
              <a:latin typeface="+mn-lt"/>
            </a:rPr>
            <a:t>PENGUKURAN TINGKAT KESIAPAN TEKNOLOGI</a:t>
          </a:r>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10</xdr:row>
          <xdr:rowOff>228600</xdr:rowOff>
        </xdr:from>
        <xdr:to>
          <xdr:col>8</xdr:col>
          <xdr:colOff>28575</xdr:colOff>
          <xdr:row>12</xdr:row>
          <xdr:rowOff>38100</xdr:rowOff>
        </xdr:to>
        <xdr:sp macro="" textlink="">
          <xdr:nvSpPr>
            <xdr:cNvPr id="6417" name="Option Button 273" hidden="1">
              <a:extLst>
                <a:ext uri="{63B3BB69-23CF-44E3-9099-C40C66FF867C}">
                  <a14:compatExt spid="_x0000_s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123825</xdr:rowOff>
        </xdr:from>
        <xdr:to>
          <xdr:col>8</xdr:col>
          <xdr:colOff>28575</xdr:colOff>
          <xdr:row>13</xdr:row>
          <xdr:rowOff>38100</xdr:rowOff>
        </xdr:to>
        <xdr:sp macro="" textlink="">
          <xdr:nvSpPr>
            <xdr:cNvPr id="6418" name="Option Button 274" hidden="1">
              <a:extLst>
                <a:ext uri="{63B3BB69-23CF-44E3-9099-C40C66FF867C}">
                  <a14:compatExt spid="_x0000_s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123825</xdr:rowOff>
        </xdr:from>
        <xdr:to>
          <xdr:col>8</xdr:col>
          <xdr:colOff>28575</xdr:colOff>
          <xdr:row>14</xdr:row>
          <xdr:rowOff>38100</xdr:rowOff>
        </xdr:to>
        <xdr:sp macro="" textlink="">
          <xdr:nvSpPr>
            <xdr:cNvPr id="6419" name="Option Button 275" hidden="1">
              <a:extLst>
                <a:ext uri="{63B3BB69-23CF-44E3-9099-C40C66FF867C}">
                  <a14:compatExt spid="_x0000_s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13</xdr:row>
          <xdr:rowOff>123825</xdr:rowOff>
        </xdr:from>
        <xdr:to>
          <xdr:col>8</xdr:col>
          <xdr:colOff>28575</xdr:colOff>
          <xdr:row>15</xdr:row>
          <xdr:rowOff>38100</xdr:rowOff>
        </xdr:to>
        <xdr:sp macro="" textlink="">
          <xdr:nvSpPr>
            <xdr:cNvPr id="6420" name="Option Button 276" hidden="1">
              <a:extLst>
                <a:ext uri="{63B3BB69-23CF-44E3-9099-C40C66FF867C}">
                  <a14:compatExt spid="_x0000_s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14</xdr:row>
          <xdr:rowOff>123825</xdr:rowOff>
        </xdr:from>
        <xdr:to>
          <xdr:col>8</xdr:col>
          <xdr:colOff>28575</xdr:colOff>
          <xdr:row>16</xdr:row>
          <xdr:rowOff>38100</xdr:rowOff>
        </xdr:to>
        <xdr:sp macro="" textlink="">
          <xdr:nvSpPr>
            <xdr:cNvPr id="6421" name="Option Button 277" hidden="1">
              <a:extLst>
                <a:ext uri="{63B3BB69-23CF-44E3-9099-C40C66FF867C}">
                  <a14:compatExt spid="_x0000_s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15</xdr:row>
          <xdr:rowOff>123825</xdr:rowOff>
        </xdr:from>
        <xdr:to>
          <xdr:col>8</xdr:col>
          <xdr:colOff>28575</xdr:colOff>
          <xdr:row>17</xdr:row>
          <xdr:rowOff>38100</xdr:rowOff>
        </xdr:to>
        <xdr:sp macro="" textlink="">
          <xdr:nvSpPr>
            <xdr:cNvPr id="6422" name="Option Button 278" hidden="1">
              <a:extLst>
                <a:ext uri="{63B3BB69-23CF-44E3-9099-C40C66FF867C}">
                  <a14:compatExt spid="_x0000_s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16</xdr:row>
          <xdr:rowOff>123825</xdr:rowOff>
        </xdr:from>
        <xdr:to>
          <xdr:col>8</xdr:col>
          <xdr:colOff>28575</xdr:colOff>
          <xdr:row>18</xdr:row>
          <xdr:rowOff>38100</xdr:rowOff>
        </xdr:to>
        <xdr:sp macro="" textlink="">
          <xdr:nvSpPr>
            <xdr:cNvPr id="6423" name="Option Button 279" hidden="1">
              <a:extLst>
                <a:ext uri="{63B3BB69-23CF-44E3-9099-C40C66FF867C}">
                  <a14:compatExt spid="_x0000_s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123825</xdr:rowOff>
        </xdr:from>
        <xdr:to>
          <xdr:col>8</xdr:col>
          <xdr:colOff>28575</xdr:colOff>
          <xdr:row>19</xdr:row>
          <xdr:rowOff>38100</xdr:rowOff>
        </xdr:to>
        <xdr:sp macro="" textlink="">
          <xdr:nvSpPr>
            <xdr:cNvPr id="6424" name="Option Button 280" hidden="1">
              <a:extLst>
                <a:ext uri="{63B3BB69-23CF-44E3-9099-C40C66FF867C}">
                  <a14:compatExt spid="_x0000_s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xdr:row>
          <xdr:rowOff>133350</xdr:rowOff>
        </xdr:from>
        <xdr:to>
          <xdr:col>8</xdr:col>
          <xdr:colOff>28575</xdr:colOff>
          <xdr:row>20</xdr:row>
          <xdr:rowOff>38100</xdr:rowOff>
        </xdr:to>
        <xdr:sp macro="" textlink="">
          <xdr:nvSpPr>
            <xdr:cNvPr id="6425" name="Option Button 281" hidden="1">
              <a:extLst>
                <a:ext uri="{63B3BB69-23CF-44E3-9099-C40C66FF867C}">
                  <a14:compatExt spid="_x0000_s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19</xdr:row>
          <xdr:rowOff>142875</xdr:rowOff>
        </xdr:from>
        <xdr:to>
          <xdr:col>8</xdr:col>
          <xdr:colOff>28575</xdr:colOff>
          <xdr:row>20</xdr:row>
          <xdr:rowOff>200025</xdr:rowOff>
        </xdr:to>
        <xdr:sp macro="" textlink="">
          <xdr:nvSpPr>
            <xdr:cNvPr id="6427" name="Option Button 283" hidden="1">
              <a:extLst>
                <a:ext uri="{63B3BB69-23CF-44E3-9099-C40C66FF867C}">
                  <a14:compatExt spid="_x0000_s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390525</xdr:colOff>
      <xdr:row>20</xdr:row>
      <xdr:rowOff>133350</xdr:rowOff>
    </xdr:from>
    <xdr:to>
      <xdr:col>7</xdr:col>
      <xdr:colOff>1600200</xdr:colOff>
      <xdr:row>34</xdr:row>
      <xdr:rowOff>152400</xdr:rowOff>
    </xdr:to>
    <xdr:sp macro="" textlink="">
      <xdr:nvSpPr>
        <xdr:cNvPr id="2" name="AutoShape 1"/>
        <xdr:cNvSpPr>
          <a:spLocks noChangeArrowheads="1"/>
        </xdr:cNvSpPr>
      </xdr:nvSpPr>
      <xdr:spPr bwMode="auto">
        <a:xfrm rot="-5400000">
          <a:off x="-895350" y="7991475"/>
          <a:ext cx="4848225" cy="12096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4603 h 21600"/>
            <a:gd name="T14" fmla="*/ 19721 w 21600"/>
            <a:gd name="T15" fmla="*/ 16997 h 21600"/>
          </a:gdLst>
          <a:ahLst/>
          <a:cxnLst>
            <a:cxn ang="T8">
              <a:pos x="T0" y="T1"/>
            </a:cxn>
            <a:cxn ang="T9">
              <a:pos x="T2" y="T3"/>
            </a:cxn>
            <a:cxn ang="T10">
              <a:pos x="T4" y="T5"/>
            </a:cxn>
            <a:cxn ang="T11">
              <a:pos x="T6" y="T7"/>
            </a:cxn>
          </a:cxnLst>
          <a:rect l="T12" t="T13" r="T14" b="T15"/>
          <a:pathLst>
            <a:path w="21600" h="21600">
              <a:moveTo>
                <a:pt x="18325" y="0"/>
              </a:moveTo>
              <a:lnTo>
                <a:pt x="18325" y="4603"/>
              </a:lnTo>
              <a:lnTo>
                <a:pt x="3375" y="4603"/>
              </a:lnTo>
              <a:lnTo>
                <a:pt x="3375" y="16997"/>
              </a:lnTo>
              <a:lnTo>
                <a:pt x="18325" y="16997"/>
              </a:lnTo>
              <a:lnTo>
                <a:pt x="18325" y="21600"/>
              </a:lnTo>
              <a:lnTo>
                <a:pt x="21600" y="10800"/>
              </a:lnTo>
              <a:close/>
            </a:path>
            <a:path w="21600" h="21600">
              <a:moveTo>
                <a:pt x="1350" y="4603"/>
              </a:moveTo>
              <a:lnTo>
                <a:pt x="1350" y="16997"/>
              </a:lnTo>
              <a:lnTo>
                <a:pt x="2700" y="16997"/>
              </a:lnTo>
              <a:lnTo>
                <a:pt x="2700" y="4603"/>
              </a:lnTo>
              <a:close/>
            </a:path>
            <a:path w="21600" h="21600">
              <a:moveTo>
                <a:pt x="0" y="4603"/>
              </a:moveTo>
              <a:lnTo>
                <a:pt x="0" y="16997"/>
              </a:lnTo>
              <a:lnTo>
                <a:pt x="675" y="16997"/>
              </a:lnTo>
              <a:lnTo>
                <a:pt x="675" y="4603"/>
              </a:lnTo>
              <a:close/>
            </a:path>
          </a:pathLst>
        </a:custGeom>
        <a:gradFill rotWithShape="1">
          <a:gsLst>
            <a:gs pos="0">
              <a:srgbClr val="FF0000">
                <a:alpha val="79999"/>
              </a:srgbClr>
            </a:gs>
            <a:gs pos="100000">
              <a:srgbClr val="006600"/>
            </a:gs>
          </a:gsLst>
          <a:lin ang="0" scaled="1"/>
        </a:gradFill>
        <a:ln w="9525">
          <a:solidFill>
            <a:srgbClr val="000000"/>
          </a:solidFill>
          <a:miter lim="800000"/>
          <a:headEnd/>
          <a:tailEnd/>
        </a:ln>
        <a:effectLst>
          <a:glow rad="228600">
            <a:schemeClr val="accent3">
              <a:satMod val="175000"/>
              <a:alpha val="40000"/>
            </a:schemeClr>
          </a:glow>
          <a:outerShdw blurRad="76200" dir="18900000" sy="23000" kx="-1200000" algn="bl" rotWithShape="0">
            <a:prstClr val="black">
              <a:alpha val="20000"/>
            </a:prstClr>
          </a:outerShdw>
        </a:effec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01.2013\05.TRL\05.Pelatihan%20DislitbangAD%20(4-5%20September%202013)\TRL-Meter%20BPPT-Ristek%2026-11-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_2018/1_LAN-PKDOD/2_Tekno-Meter/TeknoMeter%20v2.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L Calculator"/>
      <sheetName val="Display TRL-Meter"/>
      <sheetName val="Level TRL"/>
      <sheetName val="Level TRL BPPT"/>
      <sheetName val="TRL-BPPT"/>
      <sheetName val="TRL-BPPT fgd"/>
      <sheetName val="TRL-Meter BPPT-Ristek 26-11-200"/>
    </sheetNames>
    <sheetDataSet>
      <sheetData sheetId="0"/>
      <sheetData sheetId="1">
        <row r="37">
          <cell r="AE37">
            <v>37</v>
          </cell>
        </row>
        <row r="38">
          <cell r="AE38">
            <v>38</v>
          </cell>
        </row>
        <row r="39">
          <cell r="AE39">
            <v>39</v>
          </cell>
        </row>
        <row r="40">
          <cell r="AE40">
            <v>40</v>
          </cell>
        </row>
        <row r="41">
          <cell r="AE41">
            <v>41</v>
          </cell>
        </row>
        <row r="42">
          <cell r="AE42">
            <v>42</v>
          </cell>
        </row>
        <row r="43">
          <cell r="AE43">
            <v>43</v>
          </cell>
        </row>
        <row r="44">
          <cell r="AE44">
            <v>44</v>
          </cell>
        </row>
        <row r="45">
          <cell r="AE45">
            <v>45</v>
          </cell>
        </row>
        <row r="46">
          <cell r="AE46">
            <v>46</v>
          </cell>
        </row>
        <row r="47">
          <cell r="AE47">
            <v>47</v>
          </cell>
        </row>
        <row r="48">
          <cell r="AE48">
            <v>48</v>
          </cell>
        </row>
        <row r="49">
          <cell r="AE49">
            <v>49</v>
          </cell>
        </row>
        <row r="50">
          <cell r="AE50">
            <v>50</v>
          </cell>
        </row>
        <row r="51">
          <cell r="AE51">
            <v>51</v>
          </cell>
        </row>
        <row r="52">
          <cell r="AE52">
            <v>52</v>
          </cell>
        </row>
        <row r="53">
          <cell r="AE53">
            <v>53</v>
          </cell>
        </row>
        <row r="64">
          <cell r="AE64">
            <v>64</v>
          </cell>
        </row>
        <row r="65">
          <cell r="AE65">
            <v>65</v>
          </cell>
        </row>
        <row r="66">
          <cell r="AE66">
            <v>66</v>
          </cell>
        </row>
        <row r="67">
          <cell r="AE67">
            <v>67</v>
          </cell>
        </row>
        <row r="68">
          <cell r="AE68">
            <v>68</v>
          </cell>
        </row>
        <row r="69">
          <cell r="AE69">
            <v>69</v>
          </cell>
        </row>
        <row r="70">
          <cell r="AE70">
            <v>70</v>
          </cell>
        </row>
        <row r="71">
          <cell r="AE71">
            <v>71</v>
          </cell>
        </row>
        <row r="72">
          <cell r="AE72">
            <v>72</v>
          </cell>
        </row>
        <row r="73">
          <cell r="AE73">
            <v>73</v>
          </cell>
        </row>
        <row r="74">
          <cell r="AE74">
            <v>74</v>
          </cell>
        </row>
        <row r="75">
          <cell r="AE75">
            <v>75</v>
          </cell>
        </row>
        <row r="76">
          <cell r="AE76">
            <v>76</v>
          </cell>
        </row>
        <row r="77">
          <cell r="AE77">
            <v>77</v>
          </cell>
        </row>
        <row r="78">
          <cell r="AE78">
            <v>78</v>
          </cell>
        </row>
        <row r="79">
          <cell r="AE79">
            <v>79</v>
          </cell>
        </row>
        <row r="80">
          <cell r="AE80">
            <v>80</v>
          </cell>
        </row>
        <row r="81">
          <cell r="AE81">
            <v>81</v>
          </cell>
        </row>
        <row r="82">
          <cell r="AE82">
            <v>82</v>
          </cell>
        </row>
        <row r="83">
          <cell r="AE83">
            <v>83</v>
          </cell>
        </row>
        <row r="84">
          <cell r="AE84">
            <v>84</v>
          </cell>
        </row>
        <row r="85">
          <cell r="AE85">
            <v>85</v>
          </cell>
        </row>
        <row r="86">
          <cell r="AE86">
            <v>86</v>
          </cell>
        </row>
        <row r="87">
          <cell r="AE87">
            <v>87</v>
          </cell>
        </row>
        <row r="88">
          <cell r="AE88">
            <v>88</v>
          </cell>
        </row>
        <row r="89">
          <cell r="AE89">
            <v>89</v>
          </cell>
        </row>
        <row r="90">
          <cell r="AE90">
            <v>90</v>
          </cell>
        </row>
        <row r="91">
          <cell r="AE91">
            <v>91</v>
          </cell>
        </row>
        <row r="92">
          <cell r="AE92">
            <v>92</v>
          </cell>
        </row>
        <row r="93">
          <cell r="AE93">
            <v>93</v>
          </cell>
        </row>
        <row r="94">
          <cell r="AE94">
            <v>94</v>
          </cell>
        </row>
        <row r="95">
          <cell r="AE95">
            <v>95</v>
          </cell>
        </row>
        <row r="96">
          <cell r="AE96">
            <v>96</v>
          </cell>
        </row>
        <row r="107">
          <cell r="AE107">
            <v>107</v>
          </cell>
        </row>
        <row r="108">
          <cell r="AE108">
            <v>108</v>
          </cell>
        </row>
        <row r="109">
          <cell r="AE109">
            <v>109</v>
          </cell>
        </row>
        <row r="110">
          <cell r="AE110">
            <v>110</v>
          </cell>
        </row>
        <row r="111">
          <cell r="AE111">
            <v>111</v>
          </cell>
        </row>
        <row r="112">
          <cell r="AE112">
            <v>112</v>
          </cell>
        </row>
        <row r="113">
          <cell r="AE113">
            <v>113</v>
          </cell>
        </row>
        <row r="114">
          <cell r="AE114">
            <v>114</v>
          </cell>
        </row>
        <row r="115">
          <cell r="AE115">
            <v>115</v>
          </cell>
        </row>
        <row r="116">
          <cell r="AE116">
            <v>116</v>
          </cell>
        </row>
        <row r="117">
          <cell r="AE117">
            <v>117</v>
          </cell>
        </row>
        <row r="118">
          <cell r="AE118">
            <v>118</v>
          </cell>
        </row>
        <row r="119">
          <cell r="AE119">
            <v>119</v>
          </cell>
        </row>
        <row r="120">
          <cell r="AE120">
            <v>120</v>
          </cell>
        </row>
        <row r="121">
          <cell r="AE121">
            <v>121</v>
          </cell>
        </row>
        <row r="122">
          <cell r="AE122">
            <v>122</v>
          </cell>
        </row>
        <row r="123">
          <cell r="AE123">
            <v>123</v>
          </cell>
        </row>
        <row r="124">
          <cell r="AE124">
            <v>124</v>
          </cell>
        </row>
        <row r="125">
          <cell r="AE125">
            <v>125</v>
          </cell>
        </row>
        <row r="126">
          <cell r="AE126">
            <v>126</v>
          </cell>
        </row>
        <row r="127">
          <cell r="AE127">
            <v>127</v>
          </cell>
        </row>
        <row r="128">
          <cell r="AE128">
            <v>128</v>
          </cell>
        </row>
        <row r="129">
          <cell r="AE129">
            <v>129</v>
          </cell>
        </row>
        <row r="130">
          <cell r="AE130">
            <v>130</v>
          </cell>
        </row>
        <row r="131">
          <cell r="AE131">
            <v>131</v>
          </cell>
        </row>
        <row r="132">
          <cell r="AE132">
            <v>132</v>
          </cell>
        </row>
        <row r="133">
          <cell r="AE133">
            <v>133</v>
          </cell>
        </row>
        <row r="134">
          <cell r="AE134">
            <v>134</v>
          </cell>
        </row>
        <row r="135">
          <cell r="AE135">
            <v>135</v>
          </cell>
        </row>
        <row r="136">
          <cell r="AE136">
            <v>136</v>
          </cell>
        </row>
        <row r="137">
          <cell r="AE137">
            <v>137</v>
          </cell>
        </row>
        <row r="138">
          <cell r="AE138">
            <v>138</v>
          </cell>
        </row>
        <row r="139">
          <cell r="AE139">
            <v>139</v>
          </cell>
        </row>
        <row r="140">
          <cell r="AE140">
            <v>140</v>
          </cell>
        </row>
        <row r="141">
          <cell r="AE141">
            <v>141</v>
          </cell>
        </row>
        <row r="142">
          <cell r="AE142">
            <v>142</v>
          </cell>
        </row>
        <row r="143">
          <cell r="AE143">
            <v>143</v>
          </cell>
        </row>
        <row r="144">
          <cell r="AE144">
            <v>144</v>
          </cell>
        </row>
        <row r="154">
          <cell r="AE154">
            <v>154</v>
          </cell>
        </row>
        <row r="155">
          <cell r="AE155">
            <v>155</v>
          </cell>
        </row>
        <row r="156">
          <cell r="AE156">
            <v>156</v>
          </cell>
        </row>
        <row r="157">
          <cell r="AE157">
            <v>157</v>
          </cell>
        </row>
        <row r="158">
          <cell r="AE158">
            <v>158</v>
          </cell>
        </row>
        <row r="159">
          <cell r="AE159">
            <v>159</v>
          </cell>
        </row>
        <row r="160">
          <cell r="AE160">
            <v>160</v>
          </cell>
        </row>
        <row r="161">
          <cell r="AE161">
            <v>161</v>
          </cell>
        </row>
        <row r="162">
          <cell r="AE162">
            <v>162</v>
          </cell>
        </row>
        <row r="163">
          <cell r="AE163">
            <v>163</v>
          </cell>
        </row>
        <row r="164">
          <cell r="AE164">
            <v>164</v>
          </cell>
        </row>
        <row r="165">
          <cell r="AE165">
            <v>165</v>
          </cell>
        </row>
        <row r="166">
          <cell r="AE166">
            <v>166</v>
          </cell>
        </row>
        <row r="167">
          <cell r="AE167">
            <v>167</v>
          </cell>
        </row>
        <row r="168">
          <cell r="AE168">
            <v>168</v>
          </cell>
        </row>
        <row r="169">
          <cell r="AE169">
            <v>169</v>
          </cell>
        </row>
        <row r="170">
          <cell r="AE170">
            <v>170</v>
          </cell>
        </row>
        <row r="171">
          <cell r="AE171">
            <v>171</v>
          </cell>
        </row>
        <row r="172">
          <cell r="AE172">
            <v>172</v>
          </cell>
        </row>
        <row r="173">
          <cell r="AE173">
            <v>173</v>
          </cell>
        </row>
        <row r="174">
          <cell r="AE174">
            <v>174</v>
          </cell>
        </row>
        <row r="175">
          <cell r="AE175">
            <v>175</v>
          </cell>
        </row>
        <row r="176">
          <cell r="AE176">
            <v>176</v>
          </cell>
        </row>
        <row r="177">
          <cell r="AE177">
            <v>177</v>
          </cell>
        </row>
        <row r="178">
          <cell r="AE178">
            <v>178</v>
          </cell>
        </row>
        <row r="179">
          <cell r="AE179">
            <v>179</v>
          </cell>
        </row>
        <row r="180">
          <cell r="AE180">
            <v>180</v>
          </cell>
        </row>
        <row r="181">
          <cell r="AE181">
            <v>181</v>
          </cell>
        </row>
        <row r="182">
          <cell r="AE182">
            <v>182</v>
          </cell>
        </row>
        <row r="183">
          <cell r="AE183">
            <v>183</v>
          </cell>
        </row>
        <row r="184">
          <cell r="AE184">
            <v>184</v>
          </cell>
        </row>
        <row r="185">
          <cell r="AE185">
            <v>185</v>
          </cell>
        </row>
        <row r="186">
          <cell r="AE186">
            <v>186</v>
          </cell>
        </row>
        <row r="187">
          <cell r="AE187">
            <v>187</v>
          </cell>
        </row>
        <row r="188">
          <cell r="AE188">
            <v>188</v>
          </cell>
        </row>
        <row r="189">
          <cell r="AE189">
            <v>189</v>
          </cell>
        </row>
        <row r="190">
          <cell r="AE190">
            <v>190</v>
          </cell>
        </row>
        <row r="191">
          <cell r="AE191">
            <v>191</v>
          </cell>
        </row>
        <row r="192">
          <cell r="AE192">
            <v>192</v>
          </cell>
        </row>
        <row r="193">
          <cell r="AE193">
            <v>193</v>
          </cell>
        </row>
        <row r="194">
          <cell r="AE194">
            <v>194</v>
          </cell>
        </row>
        <row r="195">
          <cell r="AE195">
            <v>195</v>
          </cell>
        </row>
        <row r="196">
          <cell r="AE196">
            <v>196</v>
          </cell>
        </row>
        <row r="197">
          <cell r="AE197">
            <v>197</v>
          </cell>
        </row>
        <row r="198">
          <cell r="AE198">
            <v>198</v>
          </cell>
        </row>
        <row r="199">
          <cell r="AE199">
            <v>199</v>
          </cell>
        </row>
        <row r="200">
          <cell r="AE200">
            <v>200</v>
          </cell>
        </row>
        <row r="201">
          <cell r="AE201">
            <v>201</v>
          </cell>
        </row>
        <row r="202">
          <cell r="AE202">
            <v>202</v>
          </cell>
        </row>
        <row r="203">
          <cell r="AE203">
            <v>203</v>
          </cell>
        </row>
        <row r="204">
          <cell r="AE204">
            <v>204</v>
          </cell>
        </row>
        <row r="205">
          <cell r="AE205">
            <v>205</v>
          </cell>
        </row>
        <row r="215">
          <cell r="AE215">
            <v>215</v>
          </cell>
        </row>
        <row r="216">
          <cell r="AE216">
            <v>216</v>
          </cell>
        </row>
        <row r="217">
          <cell r="AE217">
            <v>217</v>
          </cell>
        </row>
        <row r="218">
          <cell r="AE218">
            <v>218</v>
          </cell>
        </row>
        <row r="219">
          <cell r="AE219">
            <v>219</v>
          </cell>
        </row>
        <row r="220">
          <cell r="AE220">
            <v>220</v>
          </cell>
        </row>
        <row r="221">
          <cell r="AE221">
            <v>221</v>
          </cell>
        </row>
        <row r="222">
          <cell r="AE222">
            <v>222</v>
          </cell>
        </row>
        <row r="223">
          <cell r="AE223">
            <v>223</v>
          </cell>
        </row>
        <row r="224">
          <cell r="AE224">
            <v>224</v>
          </cell>
        </row>
        <row r="225">
          <cell r="AE225">
            <v>225</v>
          </cell>
        </row>
        <row r="226">
          <cell r="AE226">
            <v>226</v>
          </cell>
        </row>
        <row r="227">
          <cell r="AE227">
            <v>227</v>
          </cell>
        </row>
        <row r="228">
          <cell r="AE228">
            <v>228</v>
          </cell>
        </row>
        <row r="229">
          <cell r="AE229">
            <v>229</v>
          </cell>
        </row>
        <row r="230">
          <cell r="AE230">
            <v>230</v>
          </cell>
        </row>
        <row r="231">
          <cell r="AE231">
            <v>231</v>
          </cell>
        </row>
        <row r="232">
          <cell r="AE232">
            <v>232</v>
          </cell>
        </row>
        <row r="233">
          <cell r="AE233">
            <v>233</v>
          </cell>
        </row>
        <row r="234">
          <cell r="AE234">
            <v>234</v>
          </cell>
        </row>
        <row r="235">
          <cell r="AE235">
            <v>235</v>
          </cell>
        </row>
        <row r="236">
          <cell r="AE236">
            <v>236</v>
          </cell>
        </row>
        <row r="237">
          <cell r="AE237">
            <v>237</v>
          </cell>
        </row>
        <row r="238">
          <cell r="AE238">
            <v>238</v>
          </cell>
        </row>
        <row r="239">
          <cell r="AE239">
            <v>239</v>
          </cell>
        </row>
        <row r="240">
          <cell r="AE240">
            <v>240</v>
          </cell>
        </row>
        <row r="241">
          <cell r="AE241">
            <v>241</v>
          </cell>
        </row>
        <row r="242">
          <cell r="AE242">
            <v>242</v>
          </cell>
        </row>
        <row r="243">
          <cell r="AE243">
            <v>243</v>
          </cell>
        </row>
        <row r="244">
          <cell r="AE244">
            <v>244</v>
          </cell>
        </row>
        <row r="245">
          <cell r="AE245">
            <v>245</v>
          </cell>
        </row>
        <row r="246">
          <cell r="AE246">
            <v>246</v>
          </cell>
        </row>
        <row r="247">
          <cell r="AE247">
            <v>247</v>
          </cell>
        </row>
        <row r="248">
          <cell r="AE248">
            <v>248</v>
          </cell>
        </row>
        <row r="249">
          <cell r="AE249">
            <v>249</v>
          </cell>
        </row>
        <row r="250">
          <cell r="AE250">
            <v>250</v>
          </cell>
        </row>
        <row r="251">
          <cell r="AE251">
            <v>251</v>
          </cell>
        </row>
        <row r="252">
          <cell r="AE252">
            <v>252</v>
          </cell>
        </row>
        <row r="253">
          <cell r="AE253">
            <v>253</v>
          </cell>
        </row>
        <row r="254">
          <cell r="AE254">
            <v>254</v>
          </cell>
        </row>
        <row r="255">
          <cell r="AE255">
            <v>255</v>
          </cell>
        </row>
        <row r="256">
          <cell r="AE256">
            <v>256</v>
          </cell>
        </row>
        <row r="257">
          <cell r="AE257">
            <v>257</v>
          </cell>
        </row>
        <row r="258">
          <cell r="AE258">
            <v>258</v>
          </cell>
        </row>
        <row r="259">
          <cell r="AE259">
            <v>259</v>
          </cell>
        </row>
        <row r="260">
          <cell r="AE260">
            <v>260</v>
          </cell>
        </row>
        <row r="261">
          <cell r="AE261">
            <v>261</v>
          </cell>
        </row>
        <row r="262">
          <cell r="AE262">
            <v>262</v>
          </cell>
        </row>
        <row r="263">
          <cell r="AE263">
            <v>263</v>
          </cell>
        </row>
        <row r="264">
          <cell r="AE264">
            <v>264</v>
          </cell>
        </row>
        <row r="265">
          <cell r="AE265">
            <v>265</v>
          </cell>
        </row>
        <row r="266">
          <cell r="AE266">
            <v>266</v>
          </cell>
        </row>
        <row r="267">
          <cell r="AE267">
            <v>267</v>
          </cell>
        </row>
        <row r="268">
          <cell r="AE268">
            <v>268</v>
          </cell>
        </row>
        <row r="269">
          <cell r="AE269">
            <v>269</v>
          </cell>
        </row>
        <row r="270">
          <cell r="AE270">
            <v>270</v>
          </cell>
        </row>
        <row r="271">
          <cell r="AE271">
            <v>271</v>
          </cell>
        </row>
        <row r="281">
          <cell r="AE281">
            <v>281</v>
          </cell>
        </row>
        <row r="282">
          <cell r="AE282">
            <v>282</v>
          </cell>
        </row>
        <row r="283">
          <cell r="AE283">
            <v>283</v>
          </cell>
        </row>
        <row r="284">
          <cell r="AE284">
            <v>284</v>
          </cell>
        </row>
        <row r="285">
          <cell r="AE285">
            <v>285</v>
          </cell>
        </row>
        <row r="286">
          <cell r="AE286">
            <v>286</v>
          </cell>
        </row>
        <row r="287">
          <cell r="AE287">
            <v>287</v>
          </cell>
        </row>
        <row r="288">
          <cell r="AE288">
            <v>288</v>
          </cell>
        </row>
        <row r="289">
          <cell r="AE289">
            <v>289</v>
          </cell>
        </row>
        <row r="290">
          <cell r="AE290">
            <v>290</v>
          </cell>
        </row>
        <row r="291">
          <cell r="AE291">
            <v>291</v>
          </cell>
        </row>
        <row r="292">
          <cell r="AE292">
            <v>292</v>
          </cell>
        </row>
        <row r="293">
          <cell r="AE293">
            <v>293</v>
          </cell>
        </row>
        <row r="294">
          <cell r="AE294">
            <v>294</v>
          </cell>
        </row>
        <row r="295">
          <cell r="AE295">
            <v>295</v>
          </cell>
        </row>
        <row r="296">
          <cell r="AE296">
            <v>296</v>
          </cell>
        </row>
        <row r="297">
          <cell r="AE297">
            <v>297</v>
          </cell>
        </row>
        <row r="298">
          <cell r="AE298">
            <v>298</v>
          </cell>
        </row>
        <row r="299">
          <cell r="AE299">
            <v>299</v>
          </cell>
        </row>
        <row r="300">
          <cell r="AE300">
            <v>300</v>
          </cell>
        </row>
        <row r="301">
          <cell r="AE301">
            <v>301</v>
          </cell>
        </row>
        <row r="302">
          <cell r="AE302">
            <v>302</v>
          </cell>
        </row>
        <row r="303">
          <cell r="AE303">
            <v>303</v>
          </cell>
        </row>
        <row r="304">
          <cell r="AE304">
            <v>304</v>
          </cell>
        </row>
        <row r="305">
          <cell r="AE305">
            <v>305</v>
          </cell>
        </row>
        <row r="306">
          <cell r="AE306">
            <v>306</v>
          </cell>
        </row>
        <row r="307">
          <cell r="AE307">
            <v>307</v>
          </cell>
        </row>
        <row r="308">
          <cell r="AE308">
            <v>308</v>
          </cell>
        </row>
        <row r="309">
          <cell r="AE309">
            <v>309</v>
          </cell>
        </row>
        <row r="310">
          <cell r="AE310">
            <v>310</v>
          </cell>
        </row>
        <row r="311">
          <cell r="AE311">
            <v>311</v>
          </cell>
        </row>
        <row r="312">
          <cell r="AE312">
            <v>312</v>
          </cell>
        </row>
        <row r="313">
          <cell r="AE313">
            <v>313</v>
          </cell>
        </row>
        <row r="314">
          <cell r="AE314">
            <v>314</v>
          </cell>
        </row>
        <row r="315">
          <cell r="AE315">
            <v>315</v>
          </cell>
        </row>
        <row r="316">
          <cell r="AE316">
            <v>316</v>
          </cell>
        </row>
        <row r="317">
          <cell r="AE317">
            <v>317</v>
          </cell>
        </row>
        <row r="318">
          <cell r="AE318">
            <v>318</v>
          </cell>
        </row>
        <row r="319">
          <cell r="AE319">
            <v>319</v>
          </cell>
        </row>
        <row r="320">
          <cell r="AE320">
            <v>320</v>
          </cell>
        </row>
        <row r="321">
          <cell r="AE321">
            <v>321</v>
          </cell>
        </row>
        <row r="322">
          <cell r="AE322">
            <v>322</v>
          </cell>
        </row>
        <row r="323">
          <cell r="AE323">
            <v>323</v>
          </cell>
        </row>
        <row r="324">
          <cell r="AE324">
            <v>324</v>
          </cell>
        </row>
        <row r="325">
          <cell r="AE325">
            <v>325</v>
          </cell>
        </row>
        <row r="326">
          <cell r="AE326">
            <v>326</v>
          </cell>
        </row>
        <row r="327">
          <cell r="AE327">
            <v>327</v>
          </cell>
        </row>
        <row r="328">
          <cell r="AE328">
            <v>328</v>
          </cell>
        </row>
        <row r="329">
          <cell r="AE329">
            <v>329</v>
          </cell>
        </row>
        <row r="330">
          <cell r="AE330">
            <v>330</v>
          </cell>
        </row>
        <row r="331">
          <cell r="AE331">
            <v>331</v>
          </cell>
        </row>
        <row r="332">
          <cell r="AE332">
            <v>332</v>
          </cell>
        </row>
        <row r="333">
          <cell r="AE333">
            <v>333</v>
          </cell>
        </row>
        <row r="334">
          <cell r="AE334">
            <v>334</v>
          </cell>
        </row>
        <row r="335">
          <cell r="AE335">
            <v>335</v>
          </cell>
        </row>
        <row r="336">
          <cell r="AE336">
            <v>336</v>
          </cell>
        </row>
        <row r="346">
          <cell r="AE346">
            <v>346</v>
          </cell>
        </row>
        <row r="347">
          <cell r="AE347">
            <v>347</v>
          </cell>
        </row>
        <row r="348">
          <cell r="AE348">
            <v>348</v>
          </cell>
        </row>
        <row r="349">
          <cell r="AE349">
            <v>349</v>
          </cell>
        </row>
        <row r="350">
          <cell r="AE350">
            <v>350</v>
          </cell>
        </row>
        <row r="351">
          <cell r="AE351">
            <v>351</v>
          </cell>
        </row>
        <row r="352">
          <cell r="AE352">
            <v>352</v>
          </cell>
        </row>
        <row r="353">
          <cell r="AE353">
            <v>353</v>
          </cell>
        </row>
        <row r="354">
          <cell r="AE354">
            <v>354</v>
          </cell>
        </row>
        <row r="355">
          <cell r="AE355">
            <v>355</v>
          </cell>
        </row>
        <row r="356">
          <cell r="AE356">
            <v>356</v>
          </cell>
        </row>
        <row r="357">
          <cell r="AE357">
            <v>357</v>
          </cell>
        </row>
        <row r="358">
          <cell r="AE358">
            <v>358</v>
          </cell>
        </row>
        <row r="359">
          <cell r="AE359">
            <v>359</v>
          </cell>
        </row>
        <row r="360">
          <cell r="AE360">
            <v>360</v>
          </cell>
        </row>
        <row r="361">
          <cell r="AE361">
            <v>361</v>
          </cell>
        </row>
        <row r="362">
          <cell r="AE362">
            <v>362</v>
          </cell>
        </row>
        <row r="363">
          <cell r="AE363">
            <v>363</v>
          </cell>
        </row>
        <row r="364">
          <cell r="AE364">
            <v>364</v>
          </cell>
        </row>
        <row r="365">
          <cell r="AE365">
            <v>365</v>
          </cell>
        </row>
        <row r="366">
          <cell r="AE366">
            <v>366</v>
          </cell>
        </row>
        <row r="367">
          <cell r="AE367">
            <v>367</v>
          </cell>
        </row>
        <row r="368">
          <cell r="AE368">
            <v>368</v>
          </cell>
        </row>
        <row r="369">
          <cell r="AE369">
            <v>369</v>
          </cell>
        </row>
        <row r="370">
          <cell r="AE370">
            <v>370</v>
          </cell>
        </row>
        <row r="371">
          <cell r="AE371">
            <v>371</v>
          </cell>
        </row>
        <row r="372">
          <cell r="AE372">
            <v>372</v>
          </cell>
        </row>
        <row r="373">
          <cell r="AE373">
            <v>373</v>
          </cell>
        </row>
        <row r="374">
          <cell r="AE374">
            <v>374</v>
          </cell>
        </row>
        <row r="375">
          <cell r="AE375">
            <v>375</v>
          </cell>
        </row>
        <row r="376">
          <cell r="AE376">
            <v>376</v>
          </cell>
        </row>
        <row r="377">
          <cell r="AE377">
            <v>377</v>
          </cell>
        </row>
        <row r="378">
          <cell r="AE378">
            <v>378</v>
          </cell>
        </row>
        <row r="379">
          <cell r="AE379">
            <v>379</v>
          </cell>
        </row>
        <row r="380">
          <cell r="AE380">
            <v>380</v>
          </cell>
        </row>
        <row r="381">
          <cell r="AE381">
            <v>381</v>
          </cell>
        </row>
        <row r="391">
          <cell r="AE391">
            <v>391</v>
          </cell>
        </row>
        <row r="392">
          <cell r="AE392">
            <v>392</v>
          </cell>
        </row>
        <row r="393">
          <cell r="AE393">
            <v>393</v>
          </cell>
        </row>
        <row r="394">
          <cell r="AE394">
            <v>394</v>
          </cell>
        </row>
        <row r="395">
          <cell r="AE395">
            <v>395</v>
          </cell>
        </row>
        <row r="396">
          <cell r="AE396">
            <v>396</v>
          </cell>
        </row>
        <row r="397">
          <cell r="AE397">
            <v>397</v>
          </cell>
        </row>
        <row r="398">
          <cell r="AE398">
            <v>398</v>
          </cell>
        </row>
        <row r="399">
          <cell r="AE399">
            <v>399</v>
          </cell>
        </row>
        <row r="400">
          <cell r="AE400">
            <v>400</v>
          </cell>
        </row>
        <row r="401">
          <cell r="AE401">
            <v>401</v>
          </cell>
        </row>
        <row r="402">
          <cell r="AE402">
            <v>402</v>
          </cell>
        </row>
        <row r="403">
          <cell r="AE403">
            <v>403</v>
          </cell>
        </row>
        <row r="404">
          <cell r="AE404">
            <v>404</v>
          </cell>
        </row>
        <row r="405">
          <cell r="AE405">
            <v>405</v>
          </cell>
        </row>
        <row r="406">
          <cell r="AE406">
            <v>406</v>
          </cell>
        </row>
        <row r="407">
          <cell r="AE407">
            <v>407</v>
          </cell>
        </row>
        <row r="408">
          <cell r="AE408">
            <v>408</v>
          </cell>
        </row>
        <row r="409">
          <cell r="AE409">
            <v>409</v>
          </cell>
        </row>
        <row r="410">
          <cell r="AE410">
            <v>410</v>
          </cell>
        </row>
        <row r="411">
          <cell r="AE411">
            <v>411</v>
          </cell>
        </row>
        <row r="412">
          <cell r="AE412">
            <v>412</v>
          </cell>
        </row>
        <row r="413">
          <cell r="AE413">
            <v>413</v>
          </cell>
        </row>
        <row r="414">
          <cell r="AE414">
            <v>414</v>
          </cell>
        </row>
        <row r="415">
          <cell r="AE415">
            <v>415</v>
          </cell>
        </row>
        <row r="416">
          <cell r="AE416">
            <v>416</v>
          </cell>
        </row>
        <row r="417">
          <cell r="AE417">
            <v>417</v>
          </cell>
        </row>
        <row r="418">
          <cell r="AE418">
            <v>418</v>
          </cell>
        </row>
        <row r="428">
          <cell r="AE428">
            <v>428</v>
          </cell>
        </row>
        <row r="429">
          <cell r="AE429">
            <v>429</v>
          </cell>
        </row>
        <row r="430">
          <cell r="AE430">
            <v>430</v>
          </cell>
        </row>
        <row r="431">
          <cell r="AE431">
            <v>431</v>
          </cell>
        </row>
        <row r="432">
          <cell r="AE432">
            <v>432</v>
          </cell>
        </row>
        <row r="433">
          <cell r="AE433">
            <v>433</v>
          </cell>
        </row>
        <row r="434">
          <cell r="AE434">
            <v>434</v>
          </cell>
        </row>
        <row r="435">
          <cell r="AE435">
            <v>435</v>
          </cell>
        </row>
        <row r="436">
          <cell r="AE436">
            <v>436</v>
          </cell>
        </row>
        <row r="437">
          <cell r="AE437">
            <v>437</v>
          </cell>
        </row>
        <row r="438">
          <cell r="AE438">
            <v>438</v>
          </cell>
        </row>
        <row r="439">
          <cell r="AE439">
            <v>439</v>
          </cell>
        </row>
        <row r="440">
          <cell r="AE440">
            <v>440</v>
          </cell>
        </row>
        <row r="441">
          <cell r="AE441">
            <v>441</v>
          </cell>
        </row>
        <row r="442">
          <cell r="AE442">
            <v>442</v>
          </cell>
        </row>
        <row r="443">
          <cell r="AE443">
            <v>443</v>
          </cell>
        </row>
        <row r="444">
          <cell r="AE444">
            <v>444</v>
          </cell>
        </row>
        <row r="445">
          <cell r="AE445">
            <v>445</v>
          </cell>
        </row>
        <row r="446">
          <cell r="AE446">
            <v>446</v>
          </cell>
        </row>
      </sheetData>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kno_SpeedoMeter_Final"/>
      <sheetName val="Display Tekno-Meter"/>
      <sheetName val="Tekno-Meter_2.4"/>
      <sheetName val="Penjelasan TRL"/>
      <sheetName val="Display Tekno-Meter (2)"/>
    </sheetNames>
    <sheetDataSet>
      <sheetData sheetId="0"/>
      <sheetData sheetId="1"/>
      <sheetData sheetId="2">
        <row r="7">
          <cell r="Q7">
            <v>1</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P111"/>
  <sheetViews>
    <sheetView showGridLines="0" view="pageBreakPreview" topLeftCell="A12" zoomScale="60" zoomScaleNormal="90" workbookViewId="0">
      <selection activeCell="R29" sqref="R29"/>
    </sheetView>
  </sheetViews>
  <sheetFormatPr defaultRowHeight="15"/>
  <cols>
    <col min="1" max="1" width="4.42578125" style="179" customWidth="1"/>
    <col min="2" max="2" width="13.28515625" style="178" customWidth="1"/>
    <col min="3" max="3" width="5.7109375" style="178" customWidth="1"/>
    <col min="4" max="7" width="9.140625" style="178"/>
    <col min="8" max="8" width="2.42578125" style="178" customWidth="1"/>
    <col min="9" max="9" width="4.140625" style="178" customWidth="1"/>
    <col min="10" max="11" width="9.140625" style="178"/>
    <col min="12" max="12" width="9.140625" style="179"/>
    <col min="13" max="13" width="16.42578125" style="179" customWidth="1"/>
    <col min="14" max="14" width="15.85546875" style="179" customWidth="1"/>
    <col min="15" max="15" width="5" style="179" customWidth="1"/>
    <col min="16" max="16384" width="9.140625" style="179"/>
  </cols>
  <sheetData>
    <row r="1" spans="2:15">
      <c r="B1" s="202"/>
      <c r="C1" s="202"/>
      <c r="D1" s="202"/>
      <c r="E1" s="202"/>
      <c r="F1" s="202"/>
      <c r="G1" s="202"/>
      <c r="H1" s="202"/>
      <c r="I1" s="202"/>
      <c r="J1" s="202"/>
      <c r="K1" s="202"/>
      <c r="L1" s="203"/>
      <c r="M1" s="203"/>
      <c r="N1" s="203"/>
      <c r="O1" s="203"/>
    </row>
    <row r="2" spans="2:15">
      <c r="B2" s="202"/>
      <c r="C2" s="202"/>
      <c r="D2" s="202"/>
      <c r="E2" s="202"/>
      <c r="F2" s="202"/>
      <c r="G2" s="202"/>
      <c r="H2" s="202"/>
      <c r="I2" s="202"/>
      <c r="J2" s="202"/>
      <c r="K2" s="202"/>
      <c r="L2" s="203"/>
      <c r="M2" s="203"/>
      <c r="N2" s="203"/>
      <c r="O2" s="203"/>
    </row>
    <row r="3" spans="2:15" ht="61.5">
      <c r="B3" s="202"/>
      <c r="C3" s="223" t="s">
        <v>100</v>
      </c>
      <c r="D3" s="223"/>
      <c r="E3" s="223"/>
      <c r="F3" s="223"/>
      <c r="G3" s="223"/>
      <c r="H3" s="223"/>
      <c r="I3" s="223"/>
      <c r="J3" s="223"/>
      <c r="K3" s="223"/>
      <c r="L3" s="223"/>
      <c r="M3" s="223"/>
      <c r="N3" s="208" t="s">
        <v>217</v>
      </c>
      <c r="O3" s="203"/>
    </row>
    <row r="4" spans="2:15" ht="31.5">
      <c r="B4" s="202"/>
      <c r="C4" s="202"/>
      <c r="D4" s="233" t="s">
        <v>216</v>
      </c>
      <c r="E4" s="233"/>
      <c r="F4" s="233"/>
      <c r="G4" s="233"/>
      <c r="H4" s="233"/>
      <c r="I4" s="233"/>
      <c r="J4" s="233"/>
      <c r="K4" s="233"/>
      <c r="L4" s="233"/>
      <c r="M4" s="233"/>
      <c r="N4" s="233"/>
      <c r="O4" s="203"/>
    </row>
    <row r="5" spans="2:15" ht="26.25">
      <c r="B5" s="202"/>
      <c r="C5" s="202"/>
      <c r="D5" s="234" t="s">
        <v>3</v>
      </c>
      <c r="E5" s="235"/>
      <c r="F5" s="235"/>
      <c r="G5" s="235"/>
      <c r="H5" s="235"/>
      <c r="I5" s="235"/>
      <c r="J5" s="235"/>
      <c r="K5" s="235"/>
      <c r="L5" s="235"/>
      <c r="M5" s="235"/>
      <c r="N5" s="235"/>
      <c r="O5" s="203"/>
    </row>
    <row r="6" spans="2:15">
      <c r="B6" s="202"/>
      <c r="C6" s="202"/>
      <c r="D6" s="14"/>
      <c r="E6" s="14"/>
      <c r="F6" s="14"/>
      <c r="G6" s="14"/>
      <c r="H6" s="14"/>
      <c r="I6" s="14"/>
      <c r="J6" s="14"/>
      <c r="K6" s="14"/>
      <c r="L6" s="14"/>
      <c r="M6" s="14"/>
      <c r="N6" s="14"/>
      <c r="O6" s="203"/>
    </row>
    <row r="7" spans="2:15" ht="18.75">
      <c r="B7" s="202"/>
      <c r="C7" s="202"/>
      <c r="D7" s="181"/>
      <c r="E7" s="181"/>
      <c r="F7" s="181"/>
      <c r="G7" s="181"/>
      <c r="H7" s="236"/>
      <c r="I7" s="236"/>
      <c r="J7" s="190"/>
      <c r="K7" s="191" t="s">
        <v>199</v>
      </c>
      <c r="L7" s="222">
        <v>43284</v>
      </c>
      <c r="M7" s="222"/>
      <c r="N7" s="192">
        <v>1</v>
      </c>
      <c r="O7" s="203"/>
    </row>
    <row r="8" spans="2:15" ht="40.5" customHeight="1">
      <c r="B8" s="202"/>
      <c r="C8" s="202"/>
      <c r="D8" s="237" t="s">
        <v>59</v>
      </c>
      <c r="E8" s="237"/>
      <c r="F8" s="237"/>
      <c r="G8" s="238"/>
      <c r="H8" s="189" t="s">
        <v>102</v>
      </c>
      <c r="I8" s="230"/>
      <c r="J8" s="230"/>
      <c r="K8" s="230"/>
      <c r="L8" s="230"/>
      <c r="M8" s="230"/>
      <c r="N8" s="230"/>
      <c r="O8" s="203"/>
    </row>
    <row r="9" spans="2:15" ht="18.75" customHeight="1">
      <c r="B9" s="202"/>
      <c r="C9" s="202"/>
      <c r="D9" s="231" t="s">
        <v>58</v>
      </c>
      <c r="E9" s="231"/>
      <c r="F9" s="231"/>
      <c r="G9" s="232"/>
      <c r="H9" s="189" t="s">
        <v>102</v>
      </c>
      <c r="I9" s="230"/>
      <c r="J9" s="230"/>
      <c r="K9" s="230"/>
      <c r="L9" s="230"/>
      <c r="M9" s="230"/>
      <c r="N9" s="230"/>
      <c r="O9" s="203"/>
    </row>
    <row r="10" spans="2:15" ht="18.75" customHeight="1">
      <c r="B10" s="202"/>
      <c r="C10" s="202"/>
      <c r="D10" s="244" t="s">
        <v>214</v>
      </c>
      <c r="E10" s="244"/>
      <c r="F10" s="244"/>
      <c r="G10" s="245"/>
      <c r="H10" s="189" t="s">
        <v>102</v>
      </c>
      <c r="I10" s="230"/>
      <c r="J10" s="230"/>
      <c r="K10" s="230"/>
      <c r="L10" s="230"/>
      <c r="M10" s="230"/>
      <c r="N10" s="230"/>
      <c r="O10" s="203"/>
    </row>
    <row r="11" spans="2:15" ht="18.75" customHeight="1">
      <c r="B11" s="202"/>
      <c r="C11" s="202"/>
      <c r="D11" s="231" t="s">
        <v>215</v>
      </c>
      <c r="E11" s="231"/>
      <c r="F11" s="231"/>
      <c r="G11" s="232"/>
      <c r="H11" s="189" t="s">
        <v>102</v>
      </c>
      <c r="I11" s="230"/>
      <c r="J11" s="230"/>
      <c r="K11" s="230"/>
      <c r="L11" s="230"/>
      <c r="M11" s="230"/>
      <c r="N11" s="230"/>
      <c r="O11" s="203"/>
    </row>
    <row r="12" spans="2:15" ht="18.75" customHeight="1">
      <c r="B12" s="202"/>
      <c r="C12" s="202"/>
      <c r="D12" s="231" t="s">
        <v>57</v>
      </c>
      <c r="E12" s="231"/>
      <c r="F12" s="231"/>
      <c r="G12" s="232"/>
      <c r="H12" s="189" t="s">
        <v>102</v>
      </c>
      <c r="I12" s="230"/>
      <c r="J12" s="230"/>
      <c r="K12" s="230"/>
      <c r="L12" s="230"/>
      <c r="M12" s="230"/>
      <c r="N12" s="230"/>
      <c r="O12" s="203"/>
    </row>
    <row r="13" spans="2:15" ht="18.75">
      <c r="B13" s="202"/>
      <c r="C13" s="202"/>
      <c r="D13" s="231" t="s">
        <v>61</v>
      </c>
      <c r="E13" s="231"/>
      <c r="F13" s="231"/>
      <c r="G13" s="232"/>
      <c r="H13" s="189" t="s">
        <v>102</v>
      </c>
      <c r="I13" s="230"/>
      <c r="J13" s="230"/>
      <c r="K13" s="230"/>
      <c r="L13" s="230"/>
      <c r="M13" s="230"/>
      <c r="N13" s="230"/>
      <c r="O13" s="203"/>
    </row>
    <row r="14" spans="2:15" ht="18.75" customHeight="1">
      <c r="B14" s="202"/>
      <c r="C14" s="202"/>
      <c r="D14" s="182"/>
      <c r="E14" s="182"/>
      <c r="F14" s="182"/>
      <c r="G14" s="182"/>
      <c r="H14" s="224" t="s">
        <v>200</v>
      </c>
      <c r="I14" s="225"/>
      <c r="J14" s="226"/>
      <c r="K14" s="227"/>
      <c r="L14" s="228"/>
      <c r="M14" s="228"/>
      <c r="N14" s="229"/>
      <c r="O14" s="203"/>
    </row>
    <row r="15" spans="2:15" ht="18.75">
      <c r="B15" s="202"/>
      <c r="C15" s="202"/>
      <c r="D15" s="182"/>
      <c r="E15" s="182"/>
      <c r="F15" s="182"/>
      <c r="G15" s="182"/>
      <c r="H15" s="183"/>
      <c r="I15" s="183"/>
      <c r="J15" s="183"/>
      <c r="K15" s="183"/>
      <c r="L15" s="183"/>
      <c r="M15" s="183"/>
      <c r="N15" s="183"/>
      <c r="O15" s="203"/>
    </row>
    <row r="16" spans="2:15" ht="18.75">
      <c r="B16" s="202"/>
      <c r="C16" s="202"/>
      <c r="D16" s="237" t="s">
        <v>188</v>
      </c>
      <c r="E16" s="237"/>
      <c r="F16" s="237"/>
      <c r="G16" s="237"/>
      <c r="H16" s="188" t="s">
        <v>102</v>
      </c>
      <c r="I16" s="239">
        <v>43284</v>
      </c>
      <c r="J16" s="239"/>
      <c r="K16" s="193"/>
      <c r="L16" s="193"/>
      <c r="M16" s="184"/>
      <c r="N16" s="184"/>
      <c r="O16" s="203"/>
    </row>
    <row r="17" spans="2:16" ht="16.5" thickBot="1">
      <c r="B17" s="202"/>
      <c r="C17" s="202"/>
      <c r="D17" s="185"/>
      <c r="E17" s="180"/>
      <c r="F17" s="180"/>
      <c r="G17" s="180"/>
      <c r="H17" s="180"/>
      <c r="I17" s="180"/>
      <c r="J17" s="180"/>
      <c r="K17" s="180"/>
      <c r="L17" s="180"/>
      <c r="M17" s="180"/>
      <c r="N17" s="180"/>
      <c r="O17" s="203"/>
    </row>
    <row r="18" spans="2:16" ht="62.25" thickBot="1">
      <c r="B18" s="202"/>
      <c r="C18" s="202"/>
      <c r="D18" s="246" t="s">
        <v>201</v>
      </c>
      <c r="E18" s="247"/>
      <c r="F18" s="247"/>
      <c r="G18" s="247"/>
      <c r="H18" s="241">
        <f>E25</f>
        <v>7</v>
      </c>
      <c r="I18" s="242"/>
      <c r="J18" s="243"/>
      <c r="K18" s="240" t="s">
        <v>198</v>
      </c>
      <c r="L18" s="240"/>
      <c r="M18" s="194" t="s">
        <v>202</v>
      </c>
      <c r="N18" s="195">
        <f>'[2]Tekno-Meter_2.4'!$Q$7</f>
        <v>1</v>
      </c>
      <c r="O18" s="203"/>
    </row>
    <row r="19" spans="2:16">
      <c r="B19" s="202"/>
      <c r="C19" s="202"/>
      <c r="D19" s="202"/>
      <c r="E19" s="202"/>
      <c r="F19" s="202"/>
      <c r="G19" s="202"/>
      <c r="H19" s="202"/>
      <c r="I19" s="202"/>
      <c r="J19" s="202"/>
      <c r="K19" s="202"/>
      <c r="L19" s="203"/>
      <c r="M19" s="203"/>
      <c r="N19" s="203"/>
      <c r="O19" s="203"/>
    </row>
    <row r="20" spans="2:16">
      <c r="B20" s="202"/>
      <c r="C20" s="202"/>
      <c r="D20" s="202"/>
      <c r="E20" s="202"/>
      <c r="F20" s="202"/>
      <c r="G20" s="202"/>
      <c r="H20" s="202"/>
      <c r="I20" s="202"/>
      <c r="J20" s="202"/>
      <c r="K20" s="202"/>
      <c r="L20" s="203"/>
      <c r="M20" s="203"/>
      <c r="N20" s="203"/>
      <c r="O20" s="203"/>
    </row>
    <row r="21" spans="2:16">
      <c r="B21" s="209"/>
      <c r="C21" s="209"/>
      <c r="D21" s="209"/>
      <c r="E21" s="210" t="s">
        <v>183</v>
      </c>
      <c r="F21" s="210" t="s">
        <v>184</v>
      </c>
      <c r="G21" s="211" t="s">
        <v>2</v>
      </c>
      <c r="H21" s="210" t="s">
        <v>185</v>
      </c>
      <c r="I21" s="210" t="s">
        <v>186</v>
      </c>
      <c r="J21" s="209"/>
      <c r="K21" s="209"/>
      <c r="L21" s="209"/>
      <c r="M21" s="209"/>
      <c r="N21" s="212"/>
      <c r="O21" s="203"/>
    </row>
    <row r="22" spans="2:16">
      <c r="B22" s="209"/>
      <c r="C22" s="209"/>
      <c r="D22" s="210" t="s">
        <v>60</v>
      </c>
      <c r="E22" s="210">
        <f>E25+2</f>
        <v>9</v>
      </c>
      <c r="F22" s="210">
        <v>1</v>
      </c>
      <c r="G22" s="211" t="s">
        <v>2</v>
      </c>
      <c r="H22" s="210">
        <f>12-E22-F22</f>
        <v>2</v>
      </c>
      <c r="I22" s="213">
        <f>+E22-F22-1</f>
        <v>7</v>
      </c>
      <c r="J22" s="209"/>
      <c r="K22" s="209" t="s">
        <v>193</v>
      </c>
      <c r="L22" s="209"/>
      <c r="M22" s="209"/>
      <c r="N22" s="212"/>
      <c r="O22" s="203"/>
    </row>
    <row r="23" spans="2:16">
      <c r="B23" s="209" t="s">
        <v>3</v>
      </c>
      <c r="C23" s="209"/>
      <c r="D23" s="209"/>
      <c r="E23" s="214" t="s">
        <v>195</v>
      </c>
      <c r="F23" s="214" t="s">
        <v>196</v>
      </c>
      <c r="G23" s="209"/>
      <c r="H23" s="215" t="s">
        <v>197</v>
      </c>
      <c r="I23" s="216" t="s">
        <v>194</v>
      </c>
      <c r="J23" s="209"/>
      <c r="K23" s="209"/>
      <c r="L23" s="217"/>
      <c r="M23" s="217"/>
      <c r="N23" s="217"/>
      <c r="O23" s="15"/>
      <c r="P23"/>
    </row>
    <row r="24" spans="2:16">
      <c r="B24" s="210">
        <v>1</v>
      </c>
      <c r="C24" s="210">
        <v>1</v>
      </c>
      <c r="D24" s="209" t="s">
        <v>203</v>
      </c>
      <c r="E24" s="209"/>
      <c r="F24" s="209"/>
      <c r="G24" s="209"/>
      <c r="H24" s="209"/>
      <c r="I24" s="209"/>
      <c r="J24" s="209"/>
      <c r="K24" s="209"/>
      <c r="L24" s="217"/>
      <c r="M24" s="217"/>
      <c r="N24" s="217"/>
      <c r="O24" s="15"/>
      <c r="P24"/>
    </row>
    <row r="25" spans="2:16" ht="15.75">
      <c r="B25" s="210">
        <v>2</v>
      </c>
      <c r="C25" s="210">
        <v>1</v>
      </c>
      <c r="D25" s="209"/>
      <c r="E25" s="218">
        <f>+MAX(E44:E52)</f>
        <v>7</v>
      </c>
      <c r="F25" s="209"/>
      <c r="G25" s="209"/>
      <c r="H25" s="209"/>
      <c r="I25" s="209"/>
      <c r="J25" s="209"/>
      <c r="K25" s="209"/>
      <c r="L25" s="217"/>
      <c r="M25" s="217"/>
      <c r="N25" s="217"/>
      <c r="O25" s="15"/>
      <c r="P25"/>
    </row>
    <row r="26" spans="2:16">
      <c r="B26" s="210">
        <v>3</v>
      </c>
      <c r="C26" s="210">
        <v>1</v>
      </c>
      <c r="D26" s="209"/>
      <c r="E26" s="209"/>
      <c r="F26" s="209"/>
      <c r="G26" s="209"/>
      <c r="H26" s="209" t="s">
        <v>218</v>
      </c>
      <c r="I26" s="209"/>
      <c r="J26" s="209"/>
      <c r="K26" s="209"/>
      <c r="L26" s="217"/>
      <c r="M26" s="217"/>
      <c r="N26" s="217"/>
      <c r="O26" s="15"/>
      <c r="P26"/>
    </row>
    <row r="27" spans="2:16">
      <c r="B27" s="210">
        <v>4</v>
      </c>
      <c r="C27" s="210">
        <v>1</v>
      </c>
      <c r="D27" s="209"/>
      <c r="E27" s="209"/>
      <c r="F27" s="209"/>
      <c r="G27" s="209"/>
      <c r="H27" s="209"/>
      <c r="I27" s="209"/>
      <c r="J27" s="209"/>
      <c r="K27" s="209"/>
      <c r="L27" s="217"/>
      <c r="M27" s="217"/>
      <c r="N27" s="217"/>
      <c r="O27" s="15"/>
      <c r="P27"/>
    </row>
    <row r="28" spans="2:16">
      <c r="B28" s="210">
        <v>5</v>
      </c>
      <c r="C28" s="210">
        <v>1</v>
      </c>
      <c r="D28" s="209"/>
      <c r="E28" s="209"/>
      <c r="F28" s="209"/>
      <c r="G28" s="209"/>
      <c r="H28" s="209" t="s">
        <v>218</v>
      </c>
      <c r="I28" s="209"/>
      <c r="J28" s="209"/>
      <c r="K28" s="209"/>
      <c r="L28" s="217"/>
      <c r="M28" s="217"/>
      <c r="N28" s="217"/>
      <c r="O28" s="15"/>
      <c r="P28"/>
    </row>
    <row r="29" spans="2:16">
      <c r="B29" s="210">
        <v>6</v>
      </c>
      <c r="C29" s="210">
        <v>1</v>
      </c>
      <c r="D29" s="209"/>
      <c r="E29" s="209"/>
      <c r="F29" s="209"/>
      <c r="G29" s="209"/>
      <c r="H29" s="209" t="s">
        <v>218</v>
      </c>
      <c r="I29" s="209"/>
      <c r="J29" s="209"/>
      <c r="K29" s="209"/>
      <c r="L29" s="217"/>
      <c r="M29" s="217"/>
      <c r="N29" s="217"/>
      <c r="O29" s="15"/>
      <c r="P29"/>
    </row>
    <row r="30" spans="2:16">
      <c r="B30" s="210">
        <v>7</v>
      </c>
      <c r="C30" s="210">
        <v>1</v>
      </c>
      <c r="D30" s="209"/>
      <c r="E30" s="209"/>
      <c r="F30" s="209"/>
      <c r="G30" s="209"/>
      <c r="H30" s="209" t="s">
        <v>218</v>
      </c>
      <c r="I30" s="209"/>
      <c r="J30" s="209"/>
      <c r="K30" s="209"/>
      <c r="L30" s="217"/>
      <c r="M30" s="217"/>
      <c r="N30" s="217"/>
      <c r="O30" s="15"/>
      <c r="P30"/>
    </row>
    <row r="31" spans="2:16">
      <c r="B31" s="210">
        <v>8</v>
      </c>
      <c r="C31" s="210">
        <v>1</v>
      </c>
      <c r="D31" s="209"/>
      <c r="E31" s="209"/>
      <c r="F31" s="209"/>
      <c r="G31" s="209"/>
      <c r="H31" s="209"/>
      <c r="I31" s="209"/>
      <c r="J31" s="209"/>
      <c r="K31" s="209"/>
      <c r="L31" s="217"/>
      <c r="M31" s="217"/>
      <c r="N31" s="217"/>
      <c r="O31" s="15"/>
      <c r="P31"/>
    </row>
    <row r="32" spans="2:16">
      <c r="B32" s="210">
        <v>9</v>
      </c>
      <c r="C32" s="210">
        <v>1</v>
      </c>
      <c r="D32" s="209"/>
      <c r="E32" s="209"/>
      <c r="F32" s="209"/>
      <c r="G32" s="209"/>
      <c r="H32" s="209"/>
      <c r="I32" s="209"/>
      <c r="J32" s="209"/>
      <c r="K32" s="209"/>
      <c r="L32" s="217"/>
      <c r="M32" s="217"/>
      <c r="N32" s="217"/>
      <c r="O32" s="15"/>
      <c r="P32"/>
    </row>
    <row r="33" spans="2:16">
      <c r="B33" s="210" t="s">
        <v>187</v>
      </c>
      <c r="C33" s="210">
        <v>3</v>
      </c>
      <c r="D33" s="209"/>
      <c r="E33" s="209"/>
      <c r="F33" s="209"/>
      <c r="G33" s="209"/>
      <c r="H33" s="209"/>
      <c r="I33" s="209"/>
      <c r="J33" s="209"/>
      <c r="K33" s="209"/>
      <c r="L33" s="217"/>
      <c r="M33" s="217"/>
      <c r="N33" s="217"/>
      <c r="O33" s="15"/>
      <c r="P33"/>
    </row>
    <row r="34" spans="2:16">
      <c r="B34" s="202" t="s">
        <v>3</v>
      </c>
      <c r="C34" s="202"/>
      <c r="D34" s="202"/>
      <c r="E34" s="202"/>
      <c r="F34" s="202"/>
      <c r="G34" s="202"/>
      <c r="H34" s="202"/>
      <c r="I34" s="202"/>
      <c r="J34" s="202"/>
      <c r="K34" s="202"/>
      <c r="L34" s="15"/>
      <c r="M34" s="15"/>
      <c r="N34" s="15"/>
      <c r="O34" s="15"/>
      <c r="P34"/>
    </row>
    <row r="35" spans="2:16">
      <c r="B35" s="202"/>
      <c r="C35" s="202"/>
      <c r="D35" s="202"/>
      <c r="E35" s="202"/>
      <c r="F35" s="202"/>
      <c r="G35" s="202"/>
      <c r="H35" s="202"/>
      <c r="I35" s="202"/>
      <c r="J35" s="202"/>
      <c r="K35" s="202"/>
      <c r="L35" s="202"/>
      <c r="M35" s="219"/>
      <c r="N35" s="203"/>
      <c r="O35" s="203"/>
    </row>
    <row r="36" spans="2:16">
      <c r="B36" s="202"/>
      <c r="C36" s="202"/>
      <c r="D36" s="202"/>
      <c r="E36" s="202"/>
      <c r="F36" s="202"/>
      <c r="G36" s="202"/>
      <c r="H36" s="202"/>
      <c r="I36" s="202"/>
      <c r="J36" s="202"/>
      <c r="K36" s="202"/>
      <c r="L36" s="202"/>
      <c r="M36" s="219"/>
      <c r="N36" s="220"/>
      <c r="O36" s="203"/>
    </row>
    <row r="37" spans="2:16">
      <c r="B37" s="202"/>
      <c r="C37" s="202"/>
      <c r="D37" s="202"/>
      <c r="E37" s="202"/>
      <c r="F37" s="202"/>
      <c r="G37" s="202"/>
      <c r="H37" s="202"/>
      <c r="I37" s="202"/>
      <c r="J37" s="202"/>
      <c r="K37" s="202"/>
      <c r="L37" s="202"/>
      <c r="M37" s="220" t="s">
        <v>3</v>
      </c>
      <c r="N37" s="203"/>
      <c r="O37" s="203"/>
    </row>
    <row r="38" spans="2:16">
      <c r="B38" s="202"/>
      <c r="C38" s="202"/>
      <c r="D38" s="202"/>
      <c r="E38" s="202"/>
      <c r="F38" s="202"/>
      <c r="G38" s="202"/>
      <c r="H38" s="202"/>
      <c r="I38" s="202"/>
      <c r="J38" s="202"/>
      <c r="K38" s="202"/>
      <c r="L38" s="202"/>
      <c r="M38" s="202"/>
      <c r="N38" s="203"/>
      <c r="O38" s="203"/>
    </row>
    <row r="39" spans="2:16">
      <c r="B39" s="202"/>
      <c r="C39" s="202"/>
      <c r="D39" s="202"/>
      <c r="E39" s="202"/>
      <c r="F39" s="202"/>
      <c r="G39" s="202"/>
      <c r="H39" s="202"/>
      <c r="I39" s="202"/>
      <c r="J39" s="202"/>
      <c r="K39" s="202"/>
      <c r="L39" s="202"/>
      <c r="M39" s="202"/>
      <c r="N39" s="203"/>
      <c r="O39" s="203"/>
    </row>
    <row r="40" spans="2:16">
      <c r="B40" s="202"/>
      <c r="C40" s="202"/>
      <c r="D40" s="202"/>
      <c r="E40" s="202"/>
      <c r="F40" s="202"/>
      <c r="G40" s="202"/>
      <c r="H40" s="202"/>
      <c r="I40" s="202"/>
      <c r="J40" s="202"/>
      <c r="K40" s="202"/>
      <c r="L40" s="202"/>
      <c r="M40" s="202"/>
      <c r="N40" s="203"/>
      <c r="O40" s="203"/>
    </row>
    <row r="41" spans="2:16">
      <c r="B41" s="202"/>
      <c r="C41" s="202"/>
      <c r="D41" s="202"/>
      <c r="E41" s="202"/>
      <c r="F41" s="202"/>
      <c r="G41" s="202"/>
      <c r="H41" s="202"/>
      <c r="I41" s="202"/>
      <c r="J41" s="202"/>
      <c r="K41" s="202"/>
      <c r="L41" s="203"/>
      <c r="M41" s="203"/>
      <c r="N41" s="203"/>
      <c r="O41" s="203"/>
    </row>
    <row r="42" spans="2:16" ht="15.75" hidden="1" thickBot="1">
      <c r="B42" s="202"/>
      <c r="C42" s="202"/>
      <c r="D42" s="202"/>
      <c r="E42" s="202"/>
      <c r="F42" s="202"/>
      <c r="G42" s="202"/>
      <c r="H42" s="202" t="s">
        <v>218</v>
      </c>
      <c r="I42" s="202"/>
      <c r="J42" s="202"/>
      <c r="K42" s="202"/>
      <c r="L42" s="203"/>
      <c r="M42" s="203"/>
      <c r="N42" s="203"/>
      <c r="O42" s="203"/>
    </row>
    <row r="43" spans="2:16" hidden="1">
      <c r="B43" s="198"/>
      <c r="C43" s="198"/>
      <c r="D43" s="198"/>
      <c r="E43" s="198"/>
      <c r="F43" s="198"/>
      <c r="G43" s="198"/>
      <c r="H43" s="198" t="s">
        <v>218</v>
      </c>
      <c r="I43" s="198"/>
      <c r="J43" s="198"/>
      <c r="K43" s="198"/>
      <c r="L43" s="199"/>
      <c r="M43" s="199"/>
      <c r="N43" s="200"/>
      <c r="O43" s="203"/>
    </row>
    <row r="44" spans="2:16" hidden="1">
      <c r="B44" s="15"/>
      <c r="C44" s="57">
        <v>9</v>
      </c>
      <c r="D44" s="196">
        <f>'Tekno-Meter_2.5'!$C$195</f>
        <v>0</v>
      </c>
      <c r="E44" s="197">
        <f t="shared" ref="E44:E51" si="0">+IF(AND(D44&gt;=$D$56, E45&gt;0), C44,0)</f>
        <v>0</v>
      </c>
      <c r="F44" s="60"/>
      <c r="G44" s="201" t="s">
        <v>206</v>
      </c>
      <c r="H44" s="202" t="s">
        <v>218</v>
      </c>
      <c r="I44" s="202"/>
      <c r="J44" s="202"/>
      <c r="K44" s="202"/>
      <c r="L44" s="203"/>
      <c r="M44" s="203"/>
      <c r="N44" s="204"/>
      <c r="O44" s="203"/>
    </row>
    <row r="45" spans="2:16" hidden="1">
      <c r="B45" s="15"/>
      <c r="C45" s="57">
        <v>8</v>
      </c>
      <c r="D45" s="196">
        <f>'Tekno-Meter_2.5'!$C$177</f>
        <v>0.77777777777777779</v>
      </c>
      <c r="E45" s="197">
        <f t="shared" si="0"/>
        <v>0</v>
      </c>
      <c r="F45" s="60"/>
      <c r="G45" s="201" t="s">
        <v>207</v>
      </c>
      <c r="H45" s="202" t="s">
        <v>218</v>
      </c>
      <c r="I45" s="202"/>
      <c r="J45" s="202"/>
      <c r="K45" s="202"/>
      <c r="L45" s="203"/>
      <c r="M45" s="203"/>
      <c r="N45" s="204"/>
      <c r="O45" s="203"/>
    </row>
    <row r="46" spans="2:16" hidden="1">
      <c r="B46" s="15"/>
      <c r="C46" s="57">
        <v>7</v>
      </c>
      <c r="D46" s="196">
        <f>'Tekno-Meter_2.5'!$C$158</f>
        <v>1</v>
      </c>
      <c r="E46" s="197">
        <f t="shared" si="0"/>
        <v>7</v>
      </c>
      <c r="F46" s="60"/>
      <c r="G46" s="201" t="s">
        <v>208</v>
      </c>
      <c r="H46" s="202" t="s">
        <v>218</v>
      </c>
      <c r="I46" s="202"/>
      <c r="J46" s="202"/>
      <c r="K46" s="202"/>
      <c r="L46" s="203"/>
      <c r="M46" s="203"/>
      <c r="N46" s="204"/>
      <c r="O46" s="203"/>
    </row>
    <row r="47" spans="2:16" hidden="1">
      <c r="B47" s="15"/>
      <c r="C47" s="57">
        <v>6</v>
      </c>
      <c r="D47" s="196">
        <f>'Tekno-Meter_2.5'!$C$134</f>
        <v>1</v>
      </c>
      <c r="E47" s="197">
        <f t="shared" si="0"/>
        <v>6</v>
      </c>
      <c r="F47" s="60"/>
      <c r="G47" s="201" t="s">
        <v>209</v>
      </c>
      <c r="H47" s="202" t="s">
        <v>218</v>
      </c>
      <c r="I47" s="202"/>
      <c r="J47" s="202"/>
      <c r="K47" s="202"/>
      <c r="L47" s="203"/>
      <c r="M47" s="203"/>
      <c r="N47" s="204"/>
      <c r="O47" s="203"/>
    </row>
    <row r="48" spans="2:16" hidden="1">
      <c r="B48" s="15"/>
      <c r="C48" s="57">
        <v>5</v>
      </c>
      <c r="D48" s="196">
        <f>'Tekno-Meter_2.5'!$C$116</f>
        <v>1</v>
      </c>
      <c r="E48" s="197">
        <f t="shared" si="0"/>
        <v>5</v>
      </c>
      <c r="F48" s="60"/>
      <c r="G48" s="201" t="s">
        <v>210</v>
      </c>
      <c r="H48" s="202" t="s">
        <v>218</v>
      </c>
      <c r="I48" s="202"/>
      <c r="J48" s="202"/>
      <c r="K48" s="202"/>
      <c r="L48" s="203"/>
      <c r="M48" s="203"/>
      <c r="N48" s="204"/>
      <c r="O48" s="203"/>
    </row>
    <row r="49" spans="2:15" hidden="1">
      <c r="B49" s="15"/>
      <c r="C49" s="57">
        <v>4</v>
      </c>
      <c r="D49" s="196">
        <f>'Tekno-Meter_2.5'!$C$97</f>
        <v>1</v>
      </c>
      <c r="E49" s="197">
        <f t="shared" si="0"/>
        <v>4</v>
      </c>
      <c r="F49" s="60"/>
      <c r="G49" s="201" t="s">
        <v>211</v>
      </c>
      <c r="H49" s="202" t="s">
        <v>218</v>
      </c>
      <c r="I49" s="202"/>
      <c r="J49" s="202"/>
      <c r="K49" s="202"/>
      <c r="L49" s="203"/>
      <c r="M49" s="203"/>
      <c r="N49" s="204"/>
      <c r="O49" s="203"/>
    </row>
    <row r="50" spans="2:15" hidden="1">
      <c r="B50" s="15"/>
      <c r="C50" s="57">
        <v>3</v>
      </c>
      <c r="D50" s="196">
        <f>'Tekno-Meter_2.5'!$C$78</f>
        <v>1</v>
      </c>
      <c r="E50" s="197">
        <f t="shared" si="0"/>
        <v>3</v>
      </c>
      <c r="F50" s="60"/>
      <c r="G50" s="201" t="s">
        <v>212</v>
      </c>
      <c r="H50" s="202" t="s">
        <v>218</v>
      </c>
      <c r="I50" s="202"/>
      <c r="J50" s="202"/>
      <c r="K50" s="202"/>
      <c r="L50" s="203"/>
      <c r="M50" s="203"/>
      <c r="N50" s="204"/>
      <c r="O50" s="203"/>
    </row>
    <row r="51" spans="2:15" hidden="1">
      <c r="B51" s="15"/>
      <c r="C51" s="57">
        <v>2</v>
      </c>
      <c r="D51" s="196">
        <f>'Tekno-Meter_2.5'!$C$58</f>
        <v>1</v>
      </c>
      <c r="E51" s="197">
        <f t="shared" si="0"/>
        <v>2</v>
      </c>
      <c r="F51" s="60"/>
      <c r="G51" s="201" t="s">
        <v>213</v>
      </c>
      <c r="H51" s="202" t="s">
        <v>218</v>
      </c>
      <c r="I51" s="202"/>
      <c r="J51" s="202"/>
      <c r="K51" s="202"/>
      <c r="L51" s="203"/>
      <c r="M51" s="203"/>
      <c r="N51" s="204"/>
      <c r="O51" s="203"/>
    </row>
    <row r="52" spans="2:15" hidden="1">
      <c r="B52" s="15"/>
      <c r="C52" s="57">
        <v>1</v>
      </c>
      <c r="D52" s="196">
        <f>'Tekno-Meter_2.5'!$C$35</f>
        <v>1</v>
      </c>
      <c r="E52" s="197">
        <f>+IF(D52&gt;=D56, C52, 0)</f>
        <v>1</v>
      </c>
      <c r="F52" s="60"/>
      <c r="G52" s="201" t="s">
        <v>205</v>
      </c>
      <c r="H52" s="202" t="s">
        <v>218</v>
      </c>
      <c r="I52" s="202"/>
      <c r="J52" s="202"/>
      <c r="K52" s="202"/>
      <c r="L52" s="203"/>
      <c r="M52" s="203"/>
      <c r="N52" s="204"/>
      <c r="O52" s="203"/>
    </row>
    <row r="53" spans="2:15" ht="15.75" hidden="1" thickBot="1">
      <c r="B53" s="15"/>
      <c r="C53" s="15"/>
      <c r="D53" s="15"/>
      <c r="E53" s="15"/>
      <c r="F53" s="15"/>
      <c r="G53" s="202"/>
      <c r="H53" s="202" t="s">
        <v>218</v>
      </c>
      <c r="I53" s="202"/>
      <c r="J53" s="202"/>
      <c r="K53" s="202"/>
      <c r="L53" s="203"/>
      <c r="M53" s="203"/>
      <c r="N53" s="204"/>
      <c r="O53" s="203"/>
    </row>
    <row r="54" spans="2:15" ht="15.75" hidden="1" thickBot="1">
      <c r="B54" s="15" t="s">
        <v>97</v>
      </c>
      <c r="C54" s="15" t="s">
        <v>3</v>
      </c>
      <c r="D54" s="113">
        <f>'Tekno-Meter_2.5'!$Q$7</f>
        <v>0.8</v>
      </c>
      <c r="E54" s="15"/>
      <c r="F54" s="15"/>
      <c r="G54" s="202"/>
      <c r="H54" s="202"/>
      <c r="I54" s="202"/>
      <c r="J54" s="202"/>
      <c r="K54" s="202"/>
      <c r="L54" s="203"/>
      <c r="M54" s="203"/>
      <c r="N54" s="204"/>
      <c r="O54" s="203"/>
    </row>
    <row r="55" spans="2:15" ht="15.75" hidden="1" thickBot="1">
      <c r="B55" s="221" t="s">
        <v>98</v>
      </c>
      <c r="C55" s="15"/>
      <c r="D55" s="113">
        <v>1</v>
      </c>
      <c r="E55" s="15"/>
      <c r="F55" s="15"/>
      <c r="G55" s="202"/>
      <c r="H55" s="202"/>
      <c r="I55" s="202"/>
      <c r="J55" s="202"/>
      <c r="K55" s="202"/>
      <c r="L55" s="203"/>
      <c r="M55" s="203"/>
      <c r="N55" s="204"/>
      <c r="O55" s="203"/>
    </row>
    <row r="56" spans="2:15" hidden="1">
      <c r="B56" s="15"/>
      <c r="C56" s="15"/>
      <c r="D56" s="113">
        <f>IF(D54=0,1,D54)</f>
        <v>0.8</v>
      </c>
      <c r="E56" s="62" t="s">
        <v>204</v>
      </c>
      <c r="F56" s="15"/>
      <c r="G56" s="202"/>
      <c r="H56" s="202"/>
      <c r="I56" s="202"/>
      <c r="J56" s="202"/>
      <c r="K56" s="202"/>
      <c r="L56" s="203"/>
      <c r="M56" s="203"/>
      <c r="N56" s="204"/>
      <c r="O56" s="203"/>
    </row>
    <row r="57" spans="2:15" ht="15.75" hidden="1" thickBot="1">
      <c r="B57" s="205"/>
      <c r="C57" s="205"/>
      <c r="D57" s="205"/>
      <c r="E57" s="205"/>
      <c r="F57" s="205"/>
      <c r="G57" s="205"/>
      <c r="H57" s="205"/>
      <c r="I57" s="205"/>
      <c r="J57" s="205"/>
      <c r="K57" s="205"/>
      <c r="L57" s="206"/>
      <c r="M57" s="206"/>
      <c r="N57" s="207"/>
      <c r="O57" s="203"/>
    </row>
    <row r="58" spans="2:15" hidden="1">
      <c r="B58" s="202"/>
      <c r="C58" s="202"/>
      <c r="D58" s="202"/>
      <c r="E58" s="202"/>
      <c r="F58" s="202"/>
      <c r="G58" s="202"/>
      <c r="H58" s="202"/>
      <c r="I58" s="202"/>
      <c r="J58" s="202"/>
      <c r="K58" s="202"/>
      <c r="L58" s="203"/>
      <c r="M58" s="203"/>
      <c r="N58" s="203"/>
      <c r="O58" s="203"/>
    </row>
    <row r="59" spans="2:15">
      <c r="B59" s="202"/>
      <c r="C59" s="202"/>
      <c r="D59" s="202"/>
      <c r="E59" s="202"/>
      <c r="F59" s="202"/>
      <c r="G59" s="202"/>
      <c r="H59" s="202"/>
      <c r="I59" s="202"/>
      <c r="J59" s="202"/>
      <c r="K59" s="202"/>
      <c r="L59" s="203"/>
      <c r="M59" s="203"/>
      <c r="N59" s="203"/>
      <c r="O59" s="203"/>
    </row>
    <row r="65" spans="8:8">
      <c r="H65" s="178" t="s">
        <v>218</v>
      </c>
    </row>
    <row r="66" spans="8:8">
      <c r="H66" s="178" t="s">
        <v>218</v>
      </c>
    </row>
    <row r="67" spans="8:8">
      <c r="H67" s="178" t="s">
        <v>218</v>
      </c>
    </row>
    <row r="68" spans="8:8">
      <c r="H68" s="178" t="s">
        <v>218</v>
      </c>
    </row>
    <row r="69" spans="8:8">
      <c r="H69" s="178" t="s">
        <v>218</v>
      </c>
    </row>
    <row r="70" spans="8:8">
      <c r="H70" s="178" t="s">
        <v>218</v>
      </c>
    </row>
    <row r="71" spans="8:8">
      <c r="H71" s="178" t="s">
        <v>218</v>
      </c>
    </row>
    <row r="72" spans="8:8">
      <c r="H72" s="178" t="s">
        <v>218</v>
      </c>
    </row>
    <row r="73" spans="8:8">
      <c r="H73" s="178" t="s">
        <v>218</v>
      </c>
    </row>
    <row r="85" spans="8:8">
      <c r="H85" s="178" t="s">
        <v>218</v>
      </c>
    </row>
    <row r="86" spans="8:8">
      <c r="H86" s="178" t="s">
        <v>218</v>
      </c>
    </row>
    <row r="87" spans="8:8">
      <c r="H87" s="178" t="s">
        <v>218</v>
      </c>
    </row>
    <row r="88" spans="8:8">
      <c r="H88" s="178" t="s">
        <v>218</v>
      </c>
    </row>
    <row r="89" spans="8:8">
      <c r="H89" s="178" t="s">
        <v>218</v>
      </c>
    </row>
    <row r="90" spans="8:8">
      <c r="H90" s="178" t="s">
        <v>218</v>
      </c>
    </row>
    <row r="91" spans="8:8">
      <c r="H91" s="178" t="s">
        <v>218</v>
      </c>
    </row>
    <row r="92" spans="8:8">
      <c r="H92" s="178" t="s">
        <v>218</v>
      </c>
    </row>
    <row r="104" spans="8:8">
      <c r="H104" s="178" t="s">
        <v>218</v>
      </c>
    </row>
    <row r="105" spans="8:8">
      <c r="H105" s="178" t="s">
        <v>218</v>
      </c>
    </row>
    <row r="106" spans="8:8">
      <c r="H106" s="178" t="s">
        <v>218</v>
      </c>
    </row>
    <row r="107" spans="8:8">
      <c r="H107" s="178" t="s">
        <v>218</v>
      </c>
    </row>
    <row r="108" spans="8:8">
      <c r="H108" s="178" t="s">
        <v>218</v>
      </c>
    </row>
    <row r="109" spans="8:8">
      <c r="H109" s="178" t="s">
        <v>218</v>
      </c>
    </row>
    <row r="110" spans="8:8">
      <c r="H110" s="178" t="s">
        <v>218</v>
      </c>
    </row>
    <row r="111" spans="8:8">
      <c r="H111" s="178" t="s">
        <v>218</v>
      </c>
    </row>
  </sheetData>
  <mergeCells count="24">
    <mergeCell ref="I8:N8"/>
    <mergeCell ref="I16:J16"/>
    <mergeCell ref="K18:L18"/>
    <mergeCell ref="H18:J18"/>
    <mergeCell ref="D10:G10"/>
    <mergeCell ref="I10:N10"/>
    <mergeCell ref="D16:G16"/>
    <mergeCell ref="D18:G18"/>
    <mergeCell ref="L7:M7"/>
    <mergeCell ref="C3:M3"/>
    <mergeCell ref="H14:J14"/>
    <mergeCell ref="K14:N14"/>
    <mergeCell ref="I9:N9"/>
    <mergeCell ref="I11:N11"/>
    <mergeCell ref="I12:N12"/>
    <mergeCell ref="I13:N13"/>
    <mergeCell ref="D13:G13"/>
    <mergeCell ref="D9:G9"/>
    <mergeCell ref="D11:G11"/>
    <mergeCell ref="D12:G12"/>
    <mergeCell ref="D4:N4"/>
    <mergeCell ref="D5:N5"/>
    <mergeCell ref="H7:I7"/>
    <mergeCell ref="D8:G8"/>
  </mergeCells>
  <conditionalFormatting sqref="H18">
    <cfRule type="cellIs" dxfId="54" priority="1" stopIfTrue="1" operator="lessThan">
      <formula>3</formula>
    </cfRule>
    <cfRule type="cellIs" dxfId="53" priority="2" stopIfTrue="1" operator="between">
      <formula>3</formula>
      <formula>7</formula>
    </cfRule>
    <cfRule type="cellIs" dxfId="52" priority="3" stopIfTrue="1" operator="lessThanOrEqual">
      <formula>9</formula>
    </cfRule>
  </conditionalFormatting>
  <pageMargins left="0.7" right="0.7" top="0.75" bottom="0.75" header="0.3" footer="0.3"/>
  <pageSetup paperSize="9" scale="68" orientation="portrait" horizontalDpi="4294967293" verticalDpi="4294967293"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Spinner 1">
              <controlPr defaultSize="0" autoPict="0">
                <anchor moveWithCells="1" sizeWithCells="1">
                  <from>
                    <xdr:col>5</xdr:col>
                    <xdr:colOff>104775</xdr:colOff>
                    <xdr:row>46</xdr:row>
                    <xdr:rowOff>104775</xdr:rowOff>
                  </from>
                  <to>
                    <xdr:col>5</xdr:col>
                    <xdr:colOff>542925</xdr:colOff>
                    <xdr:row>49</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006600"/>
  </sheetPr>
  <dimension ref="A1:AA199"/>
  <sheetViews>
    <sheetView tabSelected="1" zoomScale="110" zoomScaleNormal="110" zoomScaleSheetLayoutView="100" workbookViewId="0">
      <pane xSplit="2" ySplit="8" topLeftCell="C42" activePane="bottomRight" state="frozen"/>
      <selection activeCell="Q21" sqref="Q21"/>
      <selection pane="topRight" activeCell="Q21" sqref="Q21"/>
      <selection pane="bottomLeft" activeCell="Q21" sqref="Q21"/>
      <selection pane="bottomRight" activeCell="AA4" sqref="AA4"/>
    </sheetView>
  </sheetViews>
  <sheetFormatPr defaultRowHeight="12.75"/>
  <cols>
    <col min="1" max="1" width="1.28515625" customWidth="1"/>
    <col min="2" max="2" width="4.42578125" customWidth="1"/>
    <col min="3" max="8" width="2.7109375" customWidth="1"/>
    <col min="9" max="9" width="12.28515625" customWidth="1"/>
    <col min="10" max="10" width="6.28515625" customWidth="1"/>
    <col min="11" max="11" width="11" customWidth="1"/>
    <col min="12" max="15" width="9.7109375" customWidth="1"/>
    <col min="16" max="16" width="11.140625" customWidth="1"/>
    <col min="17" max="17" width="8.28515625" customWidth="1"/>
    <col min="18" max="18" width="6" style="116" customWidth="1"/>
    <col min="19" max="19" width="9.140625" hidden="1" customWidth="1"/>
    <col min="20" max="20" width="4.140625" hidden="1" customWidth="1"/>
    <col min="21" max="21" width="9.140625" hidden="1" customWidth="1"/>
    <col min="22" max="22" width="2.7109375" hidden="1" customWidth="1"/>
    <col min="23" max="24" width="9.140625" hidden="1" customWidth="1"/>
    <col min="25" max="25" width="9.140625" customWidth="1"/>
  </cols>
  <sheetData>
    <row r="1" spans="2:27" ht="3.75" customHeight="1" thickBot="1"/>
    <row r="2" spans="2:27" ht="45.75" customHeight="1" thickBot="1">
      <c r="C2" s="299" t="s">
        <v>219</v>
      </c>
      <c r="D2" s="300"/>
      <c r="E2" s="300"/>
      <c r="F2" s="300"/>
      <c r="G2" s="300"/>
      <c r="H2" s="300"/>
      <c r="I2" s="300"/>
      <c r="J2" s="300"/>
      <c r="K2" s="300"/>
      <c r="L2" s="300"/>
      <c r="M2" s="300"/>
      <c r="N2" s="300"/>
      <c r="O2" s="300"/>
      <c r="P2" s="300"/>
      <c r="Q2" s="301"/>
      <c r="R2" s="115"/>
    </row>
    <row r="5" spans="2:27">
      <c r="Z5" t="s">
        <v>3</v>
      </c>
    </row>
    <row r="6" spans="2:27" ht="13.5" thickBot="1"/>
    <row r="7" spans="2:27" ht="13.5">
      <c r="O7" s="302" t="s">
        <v>191</v>
      </c>
      <c r="P7" s="303"/>
      <c r="Q7" s="175">
        <v>0.8</v>
      </c>
      <c r="R7" s="117"/>
      <c r="AA7" t="s">
        <v>3</v>
      </c>
    </row>
    <row r="8" spans="2:27" ht="14.25" thickBot="1">
      <c r="O8" s="304" t="s">
        <v>93</v>
      </c>
      <c r="P8" s="305"/>
      <c r="Q8" s="114">
        <v>1</v>
      </c>
      <c r="R8" s="118"/>
      <c r="U8" s="91">
        <f>IF(Q7=0,100,Q7)</f>
        <v>0.8</v>
      </c>
    </row>
    <row r="9" spans="2:27" ht="5.25" customHeight="1" thickBot="1">
      <c r="O9" s="139"/>
      <c r="P9" s="139"/>
      <c r="Q9" s="140"/>
      <c r="R9" s="118"/>
      <c r="U9" s="138"/>
    </row>
    <row r="10" spans="2:27" ht="18.75" thickBot="1">
      <c r="B10" s="141"/>
      <c r="C10" s="310" t="s">
        <v>144</v>
      </c>
      <c r="D10" s="311"/>
      <c r="E10" s="311"/>
      <c r="F10" s="311"/>
      <c r="G10" s="311"/>
      <c r="H10" s="311"/>
      <c r="I10" s="311"/>
      <c r="J10" s="311"/>
      <c r="K10" s="311"/>
      <c r="L10" s="311"/>
      <c r="M10" s="311"/>
      <c r="N10" s="311"/>
      <c r="O10" s="311"/>
      <c r="P10" s="311"/>
      <c r="Q10" s="311"/>
      <c r="R10" s="142"/>
      <c r="U10" s="138"/>
    </row>
    <row r="11" spans="2:27" ht="21" customHeight="1" thickBot="1">
      <c r="B11" s="143"/>
      <c r="C11" s="307" t="s">
        <v>105</v>
      </c>
      <c r="D11" s="308"/>
      <c r="E11" s="308"/>
      <c r="F11" s="308"/>
      <c r="G11" s="308"/>
      <c r="H11" s="308"/>
      <c r="I11" s="308"/>
      <c r="J11" s="308"/>
      <c r="K11" s="308"/>
      <c r="L11" s="308"/>
      <c r="M11" s="308"/>
      <c r="N11" s="308"/>
      <c r="O11" s="308"/>
      <c r="P11" s="308"/>
      <c r="Q11" s="309"/>
      <c r="R11" s="144"/>
      <c r="U11" s="138"/>
    </row>
    <row r="12" spans="2:27" ht="12.75" customHeight="1">
      <c r="B12" s="143" t="s">
        <v>3</v>
      </c>
      <c r="C12" s="323" t="s">
        <v>103</v>
      </c>
      <c r="D12" s="324"/>
      <c r="E12" s="314" t="s">
        <v>145</v>
      </c>
      <c r="F12" s="315"/>
      <c r="G12" s="274"/>
      <c r="H12" s="275"/>
      <c r="I12" s="320" t="s">
        <v>114</v>
      </c>
      <c r="J12" s="321"/>
      <c r="K12" s="321"/>
      <c r="L12" s="321"/>
      <c r="M12" s="321"/>
      <c r="N12" s="321"/>
      <c r="O12" s="321"/>
      <c r="P12" s="321"/>
      <c r="Q12" s="322"/>
      <c r="R12" s="144"/>
      <c r="U12" s="138"/>
      <c r="W12" s="151" t="s">
        <v>115</v>
      </c>
      <c r="X12" s="152">
        <v>5</v>
      </c>
    </row>
    <row r="13" spans="2:27">
      <c r="B13" s="143"/>
      <c r="C13" s="325"/>
      <c r="D13" s="326"/>
      <c r="E13" s="316"/>
      <c r="F13" s="317"/>
      <c r="G13" s="276"/>
      <c r="H13" s="277"/>
      <c r="I13" s="271" t="s">
        <v>112</v>
      </c>
      <c r="J13" s="272"/>
      <c r="K13" s="272"/>
      <c r="L13" s="272"/>
      <c r="M13" s="272"/>
      <c r="N13" s="272"/>
      <c r="O13" s="272"/>
      <c r="P13" s="272"/>
      <c r="Q13" s="273"/>
      <c r="R13" s="144"/>
      <c r="U13" s="138"/>
      <c r="W13" s="153" t="s">
        <v>116</v>
      </c>
      <c r="X13" s="154">
        <f>10-X12</f>
        <v>5</v>
      </c>
    </row>
    <row r="14" spans="2:27" ht="12.75" customHeight="1">
      <c r="B14" s="143"/>
      <c r="C14" s="325"/>
      <c r="D14" s="326"/>
      <c r="E14" s="316"/>
      <c r="F14" s="317"/>
      <c r="G14" s="276"/>
      <c r="H14" s="277"/>
      <c r="I14" s="271" t="s">
        <v>113</v>
      </c>
      <c r="J14" s="272"/>
      <c r="K14" s="272"/>
      <c r="L14" s="272"/>
      <c r="M14" s="272"/>
      <c r="N14" s="272"/>
      <c r="O14" s="272"/>
      <c r="P14" s="272"/>
      <c r="Q14" s="273"/>
      <c r="R14" s="145"/>
      <c r="U14" s="138">
        <v>1</v>
      </c>
      <c r="W14" s="155" t="s">
        <v>146</v>
      </c>
      <c r="X14" s="154">
        <f>IF(OR(X13=0,X13=10)," &lt;1",X13)</f>
        <v>5</v>
      </c>
    </row>
    <row r="15" spans="2:27">
      <c r="B15" s="143"/>
      <c r="C15" s="325"/>
      <c r="D15" s="326"/>
      <c r="E15" s="316"/>
      <c r="F15" s="317"/>
      <c r="G15" s="312"/>
      <c r="H15" s="313"/>
      <c r="I15" s="271" t="s">
        <v>111</v>
      </c>
      <c r="J15" s="272"/>
      <c r="K15" s="272"/>
      <c r="L15" s="272"/>
      <c r="M15" s="272"/>
      <c r="N15" s="272"/>
      <c r="O15" s="272"/>
      <c r="P15" s="272"/>
      <c r="Q15" s="273"/>
      <c r="R15" s="144"/>
      <c r="U15" s="138"/>
    </row>
    <row r="16" spans="2:27" ht="12.75" customHeight="1">
      <c r="B16" s="143"/>
      <c r="C16" s="325"/>
      <c r="D16" s="326"/>
      <c r="E16" s="316"/>
      <c r="F16" s="317"/>
      <c r="G16" s="312"/>
      <c r="H16" s="313"/>
      <c r="I16" s="271" t="s">
        <v>109</v>
      </c>
      <c r="J16" s="272"/>
      <c r="K16" s="272"/>
      <c r="L16" s="272"/>
      <c r="M16" s="272"/>
      <c r="N16" s="272"/>
      <c r="O16" s="272"/>
      <c r="P16" s="272"/>
      <c r="Q16" s="273"/>
      <c r="R16" s="144"/>
      <c r="U16" s="138">
        <v>1</v>
      </c>
    </row>
    <row r="17" spans="1:23">
      <c r="B17" s="143"/>
      <c r="C17" s="325"/>
      <c r="D17" s="326"/>
      <c r="E17" s="316"/>
      <c r="F17" s="317"/>
      <c r="G17" s="312"/>
      <c r="H17" s="313"/>
      <c r="I17" s="271" t="s">
        <v>110</v>
      </c>
      <c r="J17" s="272"/>
      <c r="K17" s="272"/>
      <c r="L17" s="272"/>
      <c r="M17" s="272"/>
      <c r="N17" s="272"/>
      <c r="O17" s="272"/>
      <c r="P17" s="272"/>
      <c r="Q17" s="273"/>
      <c r="R17" s="144"/>
      <c r="U17" s="138"/>
    </row>
    <row r="18" spans="1:23">
      <c r="B18" s="143"/>
      <c r="C18" s="325"/>
      <c r="D18" s="326"/>
      <c r="E18" s="316"/>
      <c r="F18" s="317"/>
      <c r="G18" s="278"/>
      <c r="H18" s="279"/>
      <c r="I18" s="271" t="s">
        <v>108</v>
      </c>
      <c r="J18" s="272"/>
      <c r="K18" s="272"/>
      <c r="L18" s="272"/>
      <c r="M18" s="272"/>
      <c r="N18" s="272"/>
      <c r="O18" s="272"/>
      <c r="P18" s="272"/>
      <c r="Q18" s="273"/>
      <c r="R18" s="144"/>
      <c r="U18" s="138"/>
    </row>
    <row r="19" spans="1:23">
      <c r="B19" s="143"/>
      <c r="C19" s="325"/>
      <c r="D19" s="326"/>
      <c r="E19" s="316"/>
      <c r="F19" s="317"/>
      <c r="G19" s="278"/>
      <c r="H19" s="279"/>
      <c r="I19" s="271" t="s">
        <v>107</v>
      </c>
      <c r="J19" s="272"/>
      <c r="K19" s="272"/>
      <c r="L19" s="272"/>
      <c r="M19" s="272"/>
      <c r="N19" s="272"/>
      <c r="O19" s="272"/>
      <c r="P19" s="272"/>
      <c r="Q19" s="273"/>
      <c r="R19" s="144"/>
      <c r="U19" s="138"/>
    </row>
    <row r="20" spans="1:23">
      <c r="B20" s="143"/>
      <c r="C20" s="325"/>
      <c r="D20" s="326"/>
      <c r="E20" s="316"/>
      <c r="F20" s="317"/>
      <c r="G20" s="278"/>
      <c r="H20" s="279"/>
      <c r="I20" s="271" t="s">
        <v>106</v>
      </c>
      <c r="J20" s="272"/>
      <c r="K20" s="272"/>
      <c r="L20" s="272"/>
      <c r="M20" s="272"/>
      <c r="N20" s="272"/>
      <c r="O20" s="272"/>
      <c r="P20" s="272"/>
      <c r="Q20" s="273"/>
      <c r="R20" s="144"/>
      <c r="U20" s="138"/>
    </row>
    <row r="21" spans="1:23" ht="16.5" thickBot="1">
      <c r="A21" t="s">
        <v>3</v>
      </c>
      <c r="B21" s="143"/>
      <c r="C21" s="327"/>
      <c r="D21" s="328"/>
      <c r="E21" s="318"/>
      <c r="F21" s="319"/>
      <c r="G21" s="251"/>
      <c r="H21" s="252"/>
      <c r="I21" s="268" t="s">
        <v>104</v>
      </c>
      <c r="J21" s="269"/>
      <c r="K21" s="269"/>
      <c r="L21" s="269"/>
      <c r="M21" s="269"/>
      <c r="N21" s="269"/>
      <c r="O21" s="269"/>
      <c r="P21" s="269"/>
      <c r="Q21" s="270"/>
      <c r="R21" s="144"/>
      <c r="U21" s="138"/>
    </row>
    <row r="22" spans="1:23" ht="30" customHeight="1" thickBot="1">
      <c r="B22" s="143"/>
      <c r="C22" s="292" t="s">
        <v>147</v>
      </c>
      <c r="D22" s="293"/>
      <c r="E22" s="293"/>
      <c r="F22" s="293"/>
      <c r="G22" s="293"/>
      <c r="H22" s="293"/>
      <c r="I22" s="293"/>
      <c r="J22" s="294">
        <f>X14</f>
        <v>5</v>
      </c>
      <c r="K22" s="295"/>
      <c r="L22" s="256"/>
      <c r="M22" s="257"/>
      <c r="N22" s="257"/>
      <c r="O22" s="257"/>
      <c r="P22" s="257"/>
      <c r="Q22" s="257"/>
      <c r="R22" s="144"/>
      <c r="U22" s="138"/>
    </row>
    <row r="23" spans="1:23" ht="14.25" thickBot="1">
      <c r="B23" s="146"/>
      <c r="C23" s="147"/>
      <c r="D23" s="147"/>
      <c r="E23" s="147"/>
      <c r="F23" s="147"/>
      <c r="G23" s="147"/>
      <c r="H23" s="147"/>
      <c r="I23" s="147"/>
      <c r="J23" s="147"/>
      <c r="K23" s="147"/>
      <c r="L23" s="147"/>
      <c r="M23" s="147"/>
      <c r="N23" s="147"/>
      <c r="O23" s="148"/>
      <c r="P23" s="148"/>
      <c r="Q23" s="149"/>
      <c r="R23" s="150"/>
      <c r="U23" s="138"/>
    </row>
    <row r="24" spans="1:23" ht="14.25" thickBot="1">
      <c r="O24" s="139"/>
      <c r="P24" s="139"/>
      <c r="Q24" s="140"/>
      <c r="R24" s="118"/>
      <c r="U24" s="138"/>
    </row>
    <row r="25" spans="1:23" ht="26.25" customHeight="1" thickBot="1">
      <c r="C25" s="289" t="s">
        <v>7</v>
      </c>
      <c r="D25" s="290"/>
      <c r="E25" s="290"/>
      <c r="F25" s="290"/>
      <c r="G25" s="290"/>
      <c r="H25" s="290"/>
      <c r="I25" s="291"/>
      <c r="J25" s="92" t="s">
        <v>148</v>
      </c>
      <c r="K25" s="92"/>
      <c r="L25" s="92"/>
      <c r="M25" s="92"/>
      <c r="N25" s="66"/>
      <c r="O25" s="66"/>
      <c r="P25" s="66"/>
      <c r="Q25" s="66"/>
      <c r="R25" s="285" t="s">
        <v>149</v>
      </c>
      <c r="S25" s="280" t="s">
        <v>149</v>
      </c>
      <c r="T25" s="67"/>
    </row>
    <row r="26" spans="1:23" ht="20.100000000000001" customHeight="1" thickBot="1">
      <c r="C26" s="261" t="s">
        <v>3</v>
      </c>
      <c r="D26" s="262"/>
      <c r="E26" s="262"/>
      <c r="F26" s="262"/>
      <c r="G26" s="263"/>
      <c r="H26" s="171" t="s">
        <v>218</v>
      </c>
      <c r="I26" s="258" t="s">
        <v>150</v>
      </c>
      <c r="J26" s="259"/>
      <c r="K26" s="259"/>
      <c r="L26" s="259"/>
      <c r="M26" s="260"/>
      <c r="N26" s="169"/>
      <c r="O26" s="169"/>
      <c r="P26" s="169"/>
      <c r="Q26" s="170"/>
      <c r="R26" s="286"/>
      <c r="S26" s="281"/>
      <c r="T26" s="67"/>
      <c r="W26" s="164" t="b">
        <v>1</v>
      </c>
    </row>
    <row r="27" spans="1:23" ht="13.5" customHeight="1" thickBot="1">
      <c r="B27" s="68" t="s">
        <v>4</v>
      </c>
      <c r="C27" s="93">
        <v>0</v>
      </c>
      <c r="D27" s="94">
        <v>1</v>
      </c>
      <c r="E27" s="94">
        <v>2</v>
      </c>
      <c r="F27" s="94">
        <v>3</v>
      </c>
      <c r="G27" s="95">
        <v>4</v>
      </c>
      <c r="H27" s="96">
        <v>5</v>
      </c>
      <c r="I27" s="283" t="s">
        <v>5</v>
      </c>
      <c r="J27" s="284"/>
      <c r="K27" s="284"/>
      <c r="L27" s="284"/>
      <c r="M27" s="284"/>
      <c r="N27" s="284"/>
      <c r="O27" s="284"/>
      <c r="P27" s="284"/>
      <c r="Q27" s="284"/>
      <c r="R27" s="286"/>
      <c r="S27" s="282"/>
      <c r="T27" s="67"/>
    </row>
    <row r="28" spans="1:23" ht="13.5">
      <c r="B28" s="73">
        <v>1</v>
      </c>
      <c r="C28" s="74"/>
      <c r="D28" s="109" t="s">
        <v>3</v>
      </c>
      <c r="E28" s="173" t="s">
        <v>3</v>
      </c>
      <c r="F28" s="173" t="s">
        <v>3</v>
      </c>
      <c r="G28" s="109"/>
      <c r="H28" s="166" t="s">
        <v>218</v>
      </c>
      <c r="I28" s="248" t="s">
        <v>8</v>
      </c>
      <c r="J28" s="249"/>
      <c r="K28" s="249"/>
      <c r="L28" s="249"/>
      <c r="M28" s="249"/>
      <c r="N28" s="249"/>
      <c r="O28" s="249"/>
      <c r="P28" s="249"/>
      <c r="Q28" s="250"/>
      <c r="R28" s="286"/>
      <c r="S28" s="106"/>
      <c r="T28" s="77">
        <v>100</v>
      </c>
    </row>
    <row r="29" spans="1:23" ht="13.5">
      <c r="B29" s="78">
        <f>+B28+1</f>
        <v>2</v>
      </c>
      <c r="C29" s="79" t="s">
        <v>3</v>
      </c>
      <c r="D29" s="80"/>
      <c r="E29" s="110"/>
      <c r="F29" s="110"/>
      <c r="G29" s="110"/>
      <c r="H29" s="167" t="s">
        <v>218</v>
      </c>
      <c r="I29" s="248" t="s">
        <v>65</v>
      </c>
      <c r="J29" s="249" t="s">
        <v>63</v>
      </c>
      <c r="K29" s="249" t="s">
        <v>63</v>
      </c>
      <c r="L29" s="249" t="s">
        <v>63</v>
      </c>
      <c r="M29" s="249" t="s">
        <v>63</v>
      </c>
      <c r="N29" s="249" t="s">
        <v>63</v>
      </c>
      <c r="O29" s="249" t="s">
        <v>63</v>
      </c>
      <c r="P29" s="249" t="s">
        <v>63</v>
      </c>
      <c r="Q29" s="250" t="s">
        <v>63</v>
      </c>
      <c r="R29" s="286"/>
      <c r="S29" s="107"/>
      <c r="T29" s="77">
        <v>100</v>
      </c>
    </row>
    <row r="30" spans="1:23" ht="13.5">
      <c r="B30" s="78">
        <f>+B29+1</f>
        <v>3</v>
      </c>
      <c r="C30" s="79"/>
      <c r="D30" s="80"/>
      <c r="E30" s="110"/>
      <c r="F30" s="110"/>
      <c r="G30" s="110"/>
      <c r="H30" s="167" t="s">
        <v>218</v>
      </c>
      <c r="I30" s="248" t="s">
        <v>64</v>
      </c>
      <c r="J30" s="249" t="s">
        <v>64</v>
      </c>
      <c r="K30" s="249" t="s">
        <v>64</v>
      </c>
      <c r="L30" s="249" t="s">
        <v>64</v>
      </c>
      <c r="M30" s="249" t="s">
        <v>64</v>
      </c>
      <c r="N30" s="249" t="s">
        <v>64</v>
      </c>
      <c r="O30" s="249" t="s">
        <v>64</v>
      </c>
      <c r="P30" s="249" t="s">
        <v>64</v>
      </c>
      <c r="Q30" s="250" t="s">
        <v>64</v>
      </c>
      <c r="R30" s="286"/>
      <c r="S30" s="107"/>
      <c r="T30" s="77">
        <v>100</v>
      </c>
    </row>
    <row r="31" spans="1:23" ht="13.5">
      <c r="B31" s="78" t="s">
        <v>3</v>
      </c>
      <c r="C31" s="79"/>
      <c r="D31" s="80"/>
      <c r="E31" s="80"/>
      <c r="F31" s="80"/>
      <c r="G31" s="110" t="s">
        <v>3</v>
      </c>
      <c r="H31" s="167" t="s">
        <v>3</v>
      </c>
      <c r="I31" s="288"/>
      <c r="J31" s="288"/>
      <c r="K31" s="288"/>
      <c r="L31" s="288"/>
      <c r="M31" s="288"/>
      <c r="N31" s="288"/>
      <c r="O31" s="288"/>
      <c r="P31" s="288"/>
      <c r="Q31" s="288"/>
      <c r="R31" s="286"/>
      <c r="S31" s="107"/>
      <c r="T31" s="77"/>
    </row>
    <row r="32" spans="1:23" ht="13.5">
      <c r="B32" s="78"/>
      <c r="C32" s="79"/>
      <c r="D32" s="80"/>
      <c r="E32" s="80"/>
      <c r="F32" s="80"/>
      <c r="G32" s="80"/>
      <c r="H32" s="81"/>
      <c r="I32" s="288"/>
      <c r="J32" s="288"/>
      <c r="K32" s="288"/>
      <c r="L32" s="288"/>
      <c r="M32" s="288"/>
      <c r="N32" s="288"/>
      <c r="O32" s="288"/>
      <c r="P32" s="288"/>
      <c r="Q32" s="288"/>
      <c r="R32" s="286"/>
      <c r="S32" s="107"/>
      <c r="T32" s="77"/>
    </row>
    <row r="33" spans="2:20" ht="14.25" thickBot="1">
      <c r="B33" s="83"/>
      <c r="C33" s="84"/>
      <c r="D33" s="85"/>
      <c r="E33" s="85"/>
      <c r="F33" s="85"/>
      <c r="G33" s="85"/>
      <c r="H33" s="86"/>
      <c r="I33" s="306"/>
      <c r="J33" s="306"/>
      <c r="K33" s="306"/>
      <c r="L33" s="288"/>
      <c r="M33" s="288"/>
      <c r="N33" s="288"/>
      <c r="O33" s="288"/>
      <c r="P33" s="288"/>
      <c r="Q33" s="288"/>
      <c r="R33" s="287"/>
      <c r="S33" s="107"/>
      <c r="T33" s="77" t="b">
        <v>1</v>
      </c>
    </row>
    <row r="34" spans="2:20" ht="14.25" thickBot="1">
      <c r="B34" s="87" t="s">
        <v>6</v>
      </c>
      <c r="C34" s="88">
        <f t="shared" ref="C34:H34" si="0">COUNTIF(C28:C33,"x")</f>
        <v>0</v>
      </c>
      <c r="D34" s="88">
        <f t="shared" si="0"/>
        <v>0</v>
      </c>
      <c r="E34" s="88">
        <f t="shared" si="0"/>
        <v>0</v>
      </c>
      <c r="F34" s="88">
        <f t="shared" si="0"/>
        <v>0</v>
      </c>
      <c r="G34" s="88">
        <f t="shared" si="0"/>
        <v>0</v>
      </c>
      <c r="H34" s="119">
        <f t="shared" si="0"/>
        <v>3</v>
      </c>
      <c r="I34" s="89"/>
      <c r="J34" s="89"/>
      <c r="K34" s="89"/>
      <c r="L34" s="89"/>
      <c r="M34" s="89"/>
      <c r="N34" s="89"/>
      <c r="O34" s="89"/>
    </row>
    <row r="35" spans="2:20" ht="14.25" thickBot="1">
      <c r="B35" s="90" t="s">
        <v>6</v>
      </c>
      <c r="C35" s="253">
        <f>+((0*C34)+(0.2*D34)+(0.4*E34)+(0.6*F34)+(0.8*G34)+(1*H34))/MAX(B28:B33)</f>
        <v>1</v>
      </c>
      <c r="D35" s="254"/>
      <c r="E35" s="254"/>
      <c r="F35" s="254"/>
      <c r="G35" s="254"/>
      <c r="H35" s="255"/>
    </row>
    <row r="36" spans="2:20" ht="16.5" customHeight="1" thickBot="1">
      <c r="B36" s="264" t="s">
        <v>151</v>
      </c>
      <c r="C36" s="265"/>
      <c r="D36" s="265"/>
      <c r="E36" s="265"/>
      <c r="F36" s="265"/>
      <c r="G36" s="265"/>
      <c r="H36" s="265"/>
      <c r="I36" s="266" t="str">
        <f>+IF(C35&gt;=$Q$7, "TERPENUHI", "TIDAK TERPENUHI")</f>
        <v>TERPENUHI</v>
      </c>
      <c r="J36" s="266"/>
      <c r="K36" s="267"/>
    </row>
    <row r="37" spans="2:20">
      <c r="C37" s="168"/>
    </row>
    <row r="38" spans="2:20" ht="13.5" thickBot="1"/>
    <row r="39" spans="2:20" ht="16.5" customHeight="1" thickBot="1">
      <c r="C39" s="296" t="s">
        <v>7</v>
      </c>
      <c r="D39" s="297"/>
      <c r="E39" s="297"/>
      <c r="F39" s="297"/>
      <c r="G39" s="297"/>
      <c r="H39" s="297"/>
      <c r="I39" s="298"/>
      <c r="J39" s="66" t="s">
        <v>152</v>
      </c>
      <c r="K39" s="66"/>
      <c r="L39" s="66"/>
      <c r="M39" s="66"/>
      <c r="N39" s="66"/>
      <c r="O39" s="66"/>
      <c r="P39" s="66"/>
      <c r="Q39" s="66"/>
      <c r="R39" s="285" t="s">
        <v>153</v>
      </c>
      <c r="S39" s="280" t="s">
        <v>153</v>
      </c>
      <c r="T39" s="67"/>
    </row>
    <row r="40" spans="2:20" ht="20.100000000000001" customHeight="1" thickBot="1">
      <c r="C40" s="261" t="s">
        <v>3</v>
      </c>
      <c r="D40" s="262"/>
      <c r="E40" s="262"/>
      <c r="F40" s="262"/>
      <c r="G40" s="263"/>
      <c r="H40" s="171" t="s">
        <v>3</v>
      </c>
      <c r="I40" s="258" t="s">
        <v>154</v>
      </c>
      <c r="J40" s="259"/>
      <c r="K40" s="259"/>
      <c r="L40" s="259"/>
      <c r="M40" s="260"/>
      <c r="N40" s="169"/>
      <c r="O40" s="169"/>
      <c r="P40" s="169"/>
      <c r="Q40" s="170"/>
      <c r="R40" s="286"/>
      <c r="S40" s="281"/>
      <c r="T40" s="67"/>
    </row>
    <row r="41" spans="2:20" ht="13.5" customHeight="1" thickBot="1">
      <c r="B41" s="68" t="s">
        <v>4</v>
      </c>
      <c r="C41" s="69">
        <v>0</v>
      </c>
      <c r="D41" s="70">
        <v>1</v>
      </c>
      <c r="E41" s="70">
        <v>2</v>
      </c>
      <c r="F41" s="70">
        <v>3</v>
      </c>
      <c r="G41" s="71">
        <v>4</v>
      </c>
      <c r="H41" s="72">
        <v>5</v>
      </c>
      <c r="I41" s="283" t="s">
        <v>5</v>
      </c>
      <c r="J41" s="284"/>
      <c r="K41" s="284"/>
      <c r="L41" s="284"/>
      <c r="M41" s="284"/>
      <c r="N41" s="284"/>
      <c r="O41" s="284"/>
      <c r="P41" s="284"/>
      <c r="Q41" s="284"/>
      <c r="R41" s="286"/>
      <c r="S41" s="282"/>
      <c r="T41" s="67"/>
    </row>
    <row r="42" spans="2:20" ht="13.5">
      <c r="B42" s="73">
        <v>1</v>
      </c>
      <c r="C42" s="74"/>
      <c r="D42" s="75"/>
      <c r="E42" s="109" t="s">
        <v>3</v>
      </c>
      <c r="F42" s="75"/>
      <c r="G42" s="109"/>
      <c r="H42" s="166" t="s">
        <v>218</v>
      </c>
      <c r="I42" s="248" t="s">
        <v>9</v>
      </c>
      <c r="J42" s="249" t="s">
        <v>9</v>
      </c>
      <c r="K42" s="249" t="s">
        <v>9</v>
      </c>
      <c r="L42" s="249" t="s">
        <v>9</v>
      </c>
      <c r="M42" s="249" t="s">
        <v>9</v>
      </c>
      <c r="N42" s="249" t="s">
        <v>9</v>
      </c>
      <c r="O42" s="249" t="s">
        <v>9</v>
      </c>
      <c r="P42" s="249" t="s">
        <v>9</v>
      </c>
      <c r="Q42" s="250" t="s">
        <v>9</v>
      </c>
      <c r="R42" s="286"/>
      <c r="S42" s="106"/>
      <c r="T42" s="77">
        <v>100</v>
      </c>
    </row>
    <row r="43" spans="2:20" ht="13.5">
      <c r="B43" s="78">
        <f t="shared" ref="B43:B53" si="1">+B42+1</f>
        <v>2</v>
      </c>
      <c r="C43" s="79"/>
      <c r="D43" s="80"/>
      <c r="E43" s="110" t="s">
        <v>3</v>
      </c>
      <c r="F43" s="80"/>
      <c r="G43" s="172"/>
      <c r="H43" s="167" t="s">
        <v>218</v>
      </c>
      <c r="I43" s="248" t="s">
        <v>66</v>
      </c>
      <c r="J43" s="249" t="s">
        <v>66</v>
      </c>
      <c r="K43" s="249" t="s">
        <v>66</v>
      </c>
      <c r="L43" s="249" t="s">
        <v>66</v>
      </c>
      <c r="M43" s="249" t="s">
        <v>66</v>
      </c>
      <c r="N43" s="249" t="s">
        <v>66</v>
      </c>
      <c r="O43" s="249" t="s">
        <v>66</v>
      </c>
      <c r="P43" s="249" t="s">
        <v>66</v>
      </c>
      <c r="Q43" s="250" t="s">
        <v>66</v>
      </c>
      <c r="R43" s="286"/>
      <c r="S43" s="107"/>
      <c r="T43" s="77">
        <v>100</v>
      </c>
    </row>
    <row r="44" spans="2:20" ht="13.5">
      <c r="B44" s="78">
        <f t="shared" si="1"/>
        <v>3</v>
      </c>
      <c r="C44" s="79"/>
      <c r="D44" s="80"/>
      <c r="E44" s="110" t="s">
        <v>3</v>
      </c>
      <c r="F44" s="80"/>
      <c r="G44" s="110"/>
      <c r="H44" s="167" t="s">
        <v>218</v>
      </c>
      <c r="I44" s="248" t="s">
        <v>10</v>
      </c>
      <c r="J44" s="249" t="s">
        <v>10</v>
      </c>
      <c r="K44" s="249" t="s">
        <v>10</v>
      </c>
      <c r="L44" s="249" t="s">
        <v>10</v>
      </c>
      <c r="M44" s="249" t="s">
        <v>10</v>
      </c>
      <c r="N44" s="249" t="s">
        <v>10</v>
      </c>
      <c r="O44" s="249" t="s">
        <v>10</v>
      </c>
      <c r="P44" s="249" t="s">
        <v>10</v>
      </c>
      <c r="Q44" s="250" t="s">
        <v>10</v>
      </c>
      <c r="R44" s="286"/>
      <c r="S44" s="107"/>
      <c r="T44" s="77">
        <v>100</v>
      </c>
    </row>
    <row r="45" spans="2:20" ht="13.5">
      <c r="B45" s="78">
        <f t="shared" si="1"/>
        <v>4</v>
      </c>
      <c r="C45" s="79"/>
      <c r="D45" s="80"/>
      <c r="E45" s="110" t="s">
        <v>3</v>
      </c>
      <c r="F45" s="110" t="s">
        <v>3</v>
      </c>
      <c r="G45" s="110"/>
      <c r="H45" s="167" t="s">
        <v>218</v>
      </c>
      <c r="I45" s="248" t="s">
        <v>11</v>
      </c>
      <c r="J45" s="249" t="s">
        <v>11</v>
      </c>
      <c r="K45" s="249" t="s">
        <v>11</v>
      </c>
      <c r="L45" s="249" t="s">
        <v>11</v>
      </c>
      <c r="M45" s="249" t="s">
        <v>11</v>
      </c>
      <c r="N45" s="249" t="s">
        <v>11</v>
      </c>
      <c r="O45" s="249" t="s">
        <v>11</v>
      </c>
      <c r="P45" s="249" t="s">
        <v>11</v>
      </c>
      <c r="Q45" s="250" t="s">
        <v>11</v>
      </c>
      <c r="R45" s="286"/>
      <c r="S45" s="107"/>
      <c r="T45" s="77"/>
    </row>
    <row r="46" spans="2:20" ht="13.5">
      <c r="B46" s="78">
        <f t="shared" si="1"/>
        <v>5</v>
      </c>
      <c r="C46" s="79"/>
      <c r="D46" s="80"/>
      <c r="E46" s="110" t="s">
        <v>3</v>
      </c>
      <c r="F46" s="110" t="s">
        <v>3</v>
      </c>
      <c r="G46" s="110"/>
      <c r="H46" s="167" t="s">
        <v>218</v>
      </c>
      <c r="I46" s="248" t="s">
        <v>12</v>
      </c>
      <c r="J46" s="249" t="s">
        <v>12</v>
      </c>
      <c r="K46" s="249" t="s">
        <v>12</v>
      </c>
      <c r="L46" s="249" t="s">
        <v>12</v>
      </c>
      <c r="M46" s="249" t="s">
        <v>12</v>
      </c>
      <c r="N46" s="249" t="s">
        <v>12</v>
      </c>
      <c r="O46" s="249" t="s">
        <v>12</v>
      </c>
      <c r="P46" s="249" t="s">
        <v>12</v>
      </c>
      <c r="Q46" s="250" t="s">
        <v>12</v>
      </c>
      <c r="R46" s="286"/>
      <c r="S46" s="107"/>
      <c r="T46" s="77"/>
    </row>
    <row r="47" spans="2:20" ht="13.5">
      <c r="B47" s="78">
        <f t="shared" si="1"/>
        <v>6</v>
      </c>
      <c r="C47" s="79"/>
      <c r="D47" s="80"/>
      <c r="E47" s="80"/>
      <c r="F47" s="80"/>
      <c r="G47" s="110"/>
      <c r="H47" s="167" t="s">
        <v>218</v>
      </c>
      <c r="I47" s="248" t="s">
        <v>13</v>
      </c>
      <c r="J47" s="249" t="s">
        <v>13</v>
      </c>
      <c r="K47" s="249" t="s">
        <v>13</v>
      </c>
      <c r="L47" s="249" t="s">
        <v>13</v>
      </c>
      <c r="M47" s="249" t="s">
        <v>13</v>
      </c>
      <c r="N47" s="249" t="s">
        <v>13</v>
      </c>
      <c r="O47" s="249" t="s">
        <v>13</v>
      </c>
      <c r="P47" s="249" t="s">
        <v>13</v>
      </c>
      <c r="Q47" s="250" t="s">
        <v>13</v>
      </c>
      <c r="R47" s="286"/>
      <c r="S47" s="107"/>
      <c r="T47" s="77"/>
    </row>
    <row r="48" spans="2:20" ht="13.5">
      <c r="B48" s="78">
        <f t="shared" si="1"/>
        <v>7</v>
      </c>
      <c r="C48" s="79"/>
      <c r="D48" s="80"/>
      <c r="E48" s="80"/>
      <c r="F48" s="80"/>
      <c r="G48" s="110"/>
      <c r="H48" s="167" t="s">
        <v>218</v>
      </c>
      <c r="I48" s="248" t="s">
        <v>14</v>
      </c>
      <c r="J48" s="249" t="s">
        <v>14</v>
      </c>
      <c r="K48" s="249" t="s">
        <v>14</v>
      </c>
      <c r="L48" s="249" t="s">
        <v>14</v>
      </c>
      <c r="M48" s="249" t="s">
        <v>14</v>
      </c>
      <c r="N48" s="249" t="s">
        <v>14</v>
      </c>
      <c r="O48" s="249" t="s">
        <v>14</v>
      </c>
      <c r="P48" s="249" t="s">
        <v>14</v>
      </c>
      <c r="Q48" s="250" t="s">
        <v>14</v>
      </c>
      <c r="R48" s="286"/>
      <c r="S48" s="107"/>
      <c r="T48" s="77"/>
    </row>
    <row r="49" spans="2:20" ht="13.5">
      <c r="B49" s="78">
        <f t="shared" si="1"/>
        <v>8</v>
      </c>
      <c r="C49" s="79"/>
      <c r="D49" s="80"/>
      <c r="E49" s="80"/>
      <c r="F49" s="80"/>
      <c r="G49" s="110"/>
      <c r="H49" s="167" t="s">
        <v>218</v>
      </c>
      <c r="I49" s="248" t="s">
        <v>15</v>
      </c>
      <c r="J49" s="249" t="s">
        <v>15</v>
      </c>
      <c r="K49" s="249" t="s">
        <v>15</v>
      </c>
      <c r="L49" s="249" t="s">
        <v>15</v>
      </c>
      <c r="M49" s="249" t="s">
        <v>15</v>
      </c>
      <c r="N49" s="249" t="s">
        <v>15</v>
      </c>
      <c r="O49" s="249" t="s">
        <v>15</v>
      </c>
      <c r="P49" s="249" t="s">
        <v>15</v>
      </c>
      <c r="Q49" s="250" t="s">
        <v>15</v>
      </c>
      <c r="R49" s="286"/>
      <c r="S49" s="107"/>
      <c r="T49" s="77"/>
    </row>
    <row r="50" spans="2:20" ht="13.5">
      <c r="B50" s="78">
        <f t="shared" si="1"/>
        <v>9</v>
      </c>
      <c r="C50" s="79"/>
      <c r="D50" s="80"/>
      <c r="E50" s="80"/>
      <c r="F50" s="80"/>
      <c r="G50" s="110"/>
      <c r="H50" s="167" t="s">
        <v>218</v>
      </c>
      <c r="I50" s="248" t="s">
        <v>16</v>
      </c>
      <c r="J50" s="249" t="s">
        <v>16</v>
      </c>
      <c r="K50" s="249" t="s">
        <v>16</v>
      </c>
      <c r="L50" s="249" t="s">
        <v>16</v>
      </c>
      <c r="M50" s="249" t="s">
        <v>16</v>
      </c>
      <c r="N50" s="249" t="s">
        <v>16</v>
      </c>
      <c r="O50" s="249" t="s">
        <v>16</v>
      </c>
      <c r="P50" s="249" t="s">
        <v>16</v>
      </c>
      <c r="Q50" s="250" t="s">
        <v>16</v>
      </c>
      <c r="R50" s="286"/>
      <c r="S50" s="107"/>
      <c r="T50" s="77"/>
    </row>
    <row r="51" spans="2:20" ht="13.5">
      <c r="B51" s="78">
        <f t="shared" si="1"/>
        <v>10</v>
      </c>
      <c r="C51" s="79"/>
      <c r="D51" s="80"/>
      <c r="E51" s="80"/>
      <c r="F51" s="80"/>
      <c r="G51" s="110"/>
      <c r="H51" s="167" t="s">
        <v>218</v>
      </c>
      <c r="I51" s="248" t="s">
        <v>87</v>
      </c>
      <c r="J51" s="249" t="s">
        <v>17</v>
      </c>
      <c r="K51" s="249" t="s">
        <v>17</v>
      </c>
      <c r="L51" s="249" t="s">
        <v>17</v>
      </c>
      <c r="M51" s="249" t="s">
        <v>17</v>
      </c>
      <c r="N51" s="249" t="s">
        <v>17</v>
      </c>
      <c r="O51" s="249" t="s">
        <v>17</v>
      </c>
      <c r="P51" s="249" t="s">
        <v>17</v>
      </c>
      <c r="Q51" s="250" t="s">
        <v>17</v>
      </c>
      <c r="R51" s="286"/>
      <c r="S51" s="107"/>
      <c r="T51" s="77"/>
    </row>
    <row r="52" spans="2:20" ht="13.5">
      <c r="B52" s="78">
        <f t="shared" si="1"/>
        <v>11</v>
      </c>
      <c r="C52" s="79"/>
      <c r="D52" s="80"/>
      <c r="E52" s="80"/>
      <c r="F52" s="80"/>
      <c r="G52" s="172"/>
      <c r="H52" s="167" t="s">
        <v>218</v>
      </c>
      <c r="I52" s="248" t="s">
        <v>67</v>
      </c>
      <c r="J52" s="249" t="s">
        <v>67</v>
      </c>
      <c r="K52" s="249" t="s">
        <v>67</v>
      </c>
      <c r="L52" s="249" t="s">
        <v>67</v>
      </c>
      <c r="M52" s="249" t="s">
        <v>67</v>
      </c>
      <c r="N52" s="249" t="s">
        <v>67</v>
      </c>
      <c r="O52" s="249" t="s">
        <v>67</v>
      </c>
      <c r="P52" s="249" t="s">
        <v>67</v>
      </c>
      <c r="Q52" s="250" t="s">
        <v>67</v>
      </c>
      <c r="R52" s="286"/>
      <c r="S52" s="107"/>
      <c r="T52" s="77"/>
    </row>
    <row r="53" spans="2:20" ht="13.5">
      <c r="B53" s="78">
        <f t="shared" si="1"/>
        <v>12</v>
      </c>
      <c r="C53" s="79"/>
      <c r="D53" s="80"/>
      <c r="E53" s="80"/>
      <c r="F53" s="172" t="s">
        <v>3</v>
      </c>
      <c r="G53" s="172"/>
      <c r="H53" s="167" t="s">
        <v>218</v>
      </c>
      <c r="I53" s="248" t="s">
        <v>18</v>
      </c>
      <c r="J53" s="249" t="s">
        <v>18</v>
      </c>
      <c r="K53" s="249" t="s">
        <v>18</v>
      </c>
      <c r="L53" s="249" t="s">
        <v>18</v>
      </c>
      <c r="M53" s="249" t="s">
        <v>18</v>
      </c>
      <c r="N53" s="249" t="s">
        <v>18</v>
      </c>
      <c r="O53" s="249" t="s">
        <v>18</v>
      </c>
      <c r="P53" s="249" t="s">
        <v>18</v>
      </c>
      <c r="Q53" s="250" t="s">
        <v>18</v>
      </c>
      <c r="R53" s="286"/>
      <c r="S53" s="107"/>
      <c r="T53" s="77"/>
    </row>
    <row r="54" spans="2:20" ht="13.5">
      <c r="B54" s="78"/>
      <c r="C54" s="79"/>
      <c r="D54" s="80"/>
      <c r="E54" s="80"/>
      <c r="F54" s="80"/>
      <c r="G54" s="80"/>
      <c r="H54" s="81"/>
      <c r="I54" s="288"/>
      <c r="J54" s="288"/>
      <c r="K54" s="288"/>
      <c r="L54" s="288"/>
      <c r="M54" s="288"/>
      <c r="N54" s="288"/>
      <c r="O54" s="288"/>
      <c r="P54" s="288"/>
      <c r="Q54" s="288"/>
      <c r="R54" s="286"/>
      <c r="S54" s="107"/>
      <c r="T54" s="77"/>
    </row>
    <row r="55" spans="2:20" ht="13.5">
      <c r="B55" s="83"/>
      <c r="C55" s="84"/>
      <c r="D55" s="85"/>
      <c r="E55" s="85"/>
      <c r="F55" s="85"/>
      <c r="G55" s="85"/>
      <c r="H55" s="86"/>
      <c r="I55" s="288"/>
      <c r="J55" s="288"/>
      <c r="K55" s="288"/>
      <c r="L55" s="288"/>
      <c r="M55" s="288"/>
      <c r="N55" s="288"/>
      <c r="O55" s="288"/>
      <c r="P55" s="288"/>
      <c r="Q55" s="288"/>
      <c r="R55" s="286"/>
      <c r="S55" s="107"/>
      <c r="T55" s="77"/>
    </row>
    <row r="56" spans="2:20" ht="14.25" thickBot="1">
      <c r="B56" s="83"/>
      <c r="C56" s="84"/>
      <c r="D56" s="85"/>
      <c r="E56" s="85"/>
      <c r="F56" s="85"/>
      <c r="G56" s="85"/>
      <c r="H56" s="86"/>
      <c r="I56" s="306"/>
      <c r="J56" s="306"/>
      <c r="K56" s="306"/>
      <c r="L56" s="288"/>
      <c r="M56" s="288"/>
      <c r="N56" s="288"/>
      <c r="O56" s="288"/>
      <c r="P56" s="288"/>
      <c r="Q56" s="288"/>
      <c r="R56" s="287"/>
      <c r="S56" s="107"/>
      <c r="T56" s="77"/>
    </row>
    <row r="57" spans="2:20" ht="14.25" thickBot="1">
      <c r="B57" s="87" t="s">
        <v>6</v>
      </c>
      <c r="C57" s="88">
        <f t="shared" ref="C57:H57" si="2">COUNTIF(C42:C56,"x")</f>
        <v>0</v>
      </c>
      <c r="D57" s="88">
        <f t="shared" si="2"/>
        <v>0</v>
      </c>
      <c r="E57" s="88">
        <f t="shared" si="2"/>
        <v>0</v>
      </c>
      <c r="F57" s="88">
        <f t="shared" si="2"/>
        <v>0</v>
      </c>
      <c r="G57" s="88">
        <f t="shared" si="2"/>
        <v>0</v>
      </c>
      <c r="H57" s="119">
        <f t="shared" si="2"/>
        <v>12</v>
      </c>
      <c r="I57" s="89"/>
      <c r="J57" s="89"/>
      <c r="K57" s="89"/>
      <c r="L57" s="89"/>
      <c r="M57" s="89"/>
      <c r="N57" s="89"/>
      <c r="O57" s="89"/>
    </row>
    <row r="58" spans="2:20" ht="14.25" thickBot="1">
      <c r="B58" s="90" t="s">
        <v>6</v>
      </c>
      <c r="C58" s="253">
        <f>+((0*C57)+(0.2*D57)+(0.4*E57)+(0.6*F57)+(0.8*G57)+(1*H57))/MAX(B42:B56)</f>
        <v>1</v>
      </c>
      <c r="D58" s="254"/>
      <c r="E58" s="254"/>
      <c r="F58" s="254"/>
      <c r="G58" s="254"/>
      <c r="H58" s="255"/>
    </row>
    <row r="59" spans="2:20" ht="16.5" customHeight="1" thickBot="1">
      <c r="B59" s="264" t="s">
        <v>155</v>
      </c>
      <c r="C59" s="265"/>
      <c r="D59" s="265"/>
      <c r="E59" s="265"/>
      <c r="F59" s="265"/>
      <c r="G59" s="265"/>
      <c r="H59" s="265"/>
      <c r="I59" s="266" t="str">
        <f>+IF(C58&gt;=$Q$7, "TERPENUHI", "TIDAK TERPENUHI")</f>
        <v>TERPENUHI</v>
      </c>
      <c r="J59" s="266"/>
      <c r="K59" s="267"/>
    </row>
    <row r="61" spans="2:20" ht="13.5" thickBot="1"/>
    <row r="62" spans="2:20" ht="16.5" customHeight="1" thickBot="1">
      <c r="C62" s="296" t="s">
        <v>7</v>
      </c>
      <c r="D62" s="297"/>
      <c r="E62" s="297"/>
      <c r="F62" s="297"/>
      <c r="G62" s="297"/>
      <c r="H62" s="297"/>
      <c r="I62" s="298"/>
      <c r="J62" s="66" t="s">
        <v>156</v>
      </c>
      <c r="K62" s="66"/>
      <c r="L62" s="66"/>
      <c r="M62" s="66"/>
      <c r="N62" s="66"/>
      <c r="O62" s="66"/>
      <c r="P62" s="66"/>
      <c r="Q62" s="66"/>
      <c r="R62" s="329" t="s">
        <v>157</v>
      </c>
      <c r="S62" s="280" t="s">
        <v>157</v>
      </c>
      <c r="T62" s="67"/>
    </row>
    <row r="63" spans="2:20" ht="20.100000000000001" customHeight="1" thickBot="1">
      <c r="C63" s="261" t="s">
        <v>3</v>
      </c>
      <c r="D63" s="262"/>
      <c r="E63" s="262"/>
      <c r="F63" s="262"/>
      <c r="G63" s="263"/>
      <c r="H63" s="171" t="s">
        <v>3</v>
      </c>
      <c r="I63" s="258" t="s">
        <v>158</v>
      </c>
      <c r="J63" s="259"/>
      <c r="K63" s="259"/>
      <c r="L63" s="259"/>
      <c r="M63" s="260"/>
      <c r="N63" s="169"/>
      <c r="O63" s="169"/>
      <c r="P63" s="169"/>
      <c r="Q63" s="170"/>
      <c r="R63" s="330"/>
      <c r="S63" s="281"/>
      <c r="T63" s="67"/>
    </row>
    <row r="64" spans="2:20" ht="13.5" customHeight="1" thickBot="1">
      <c r="B64" s="68" t="s">
        <v>4</v>
      </c>
      <c r="C64" s="69">
        <v>0</v>
      </c>
      <c r="D64" s="70">
        <v>1</v>
      </c>
      <c r="E64" s="70">
        <v>2</v>
      </c>
      <c r="F64" s="70">
        <v>3</v>
      </c>
      <c r="G64" s="71">
        <v>4</v>
      </c>
      <c r="H64" s="72">
        <v>5</v>
      </c>
      <c r="I64" s="283" t="s">
        <v>5</v>
      </c>
      <c r="J64" s="284"/>
      <c r="K64" s="284"/>
      <c r="L64" s="284"/>
      <c r="M64" s="284"/>
      <c r="N64" s="284"/>
      <c r="O64" s="284"/>
      <c r="P64" s="284"/>
      <c r="Q64" s="284"/>
      <c r="R64" s="330"/>
      <c r="S64" s="282"/>
      <c r="T64" s="67"/>
    </row>
    <row r="65" spans="2:20" ht="15">
      <c r="B65" s="73">
        <v>1</v>
      </c>
      <c r="C65" s="74"/>
      <c r="D65" s="109" t="s">
        <v>3</v>
      </c>
      <c r="E65" s="109" t="s">
        <v>3</v>
      </c>
      <c r="F65" s="109" t="s">
        <v>3</v>
      </c>
      <c r="G65" s="75"/>
      <c r="H65" s="166" t="s">
        <v>218</v>
      </c>
      <c r="I65" s="248" t="s">
        <v>68</v>
      </c>
      <c r="J65" s="249" t="s">
        <v>68</v>
      </c>
      <c r="K65" s="249" t="s">
        <v>68</v>
      </c>
      <c r="L65" s="249" t="s">
        <v>68</v>
      </c>
      <c r="M65" s="249" t="s">
        <v>68</v>
      </c>
      <c r="N65" s="249" t="s">
        <v>68</v>
      </c>
      <c r="O65" s="249" t="s">
        <v>68</v>
      </c>
      <c r="P65" s="249" t="s">
        <v>68</v>
      </c>
      <c r="Q65" s="250" t="s">
        <v>68</v>
      </c>
      <c r="R65" s="330"/>
      <c r="S65" s="106"/>
      <c r="T65" s="77">
        <v>100</v>
      </c>
    </row>
    <row r="66" spans="2:20" ht="13.5">
      <c r="B66" s="78">
        <f t="shared" ref="B66:B73" si="3">+B65+1</f>
        <v>2</v>
      </c>
      <c r="C66" s="79"/>
      <c r="D66" s="80"/>
      <c r="E66" s="80"/>
      <c r="F66" s="80"/>
      <c r="G66" s="80"/>
      <c r="H66" s="167" t="s">
        <v>218</v>
      </c>
      <c r="I66" s="248" t="s">
        <v>19</v>
      </c>
      <c r="J66" s="249" t="s">
        <v>19</v>
      </c>
      <c r="K66" s="249" t="s">
        <v>19</v>
      </c>
      <c r="L66" s="249" t="s">
        <v>19</v>
      </c>
      <c r="M66" s="249" t="s">
        <v>19</v>
      </c>
      <c r="N66" s="249" t="s">
        <v>19</v>
      </c>
      <c r="O66" s="249" t="s">
        <v>19</v>
      </c>
      <c r="P66" s="249" t="s">
        <v>19</v>
      </c>
      <c r="Q66" s="250" t="s">
        <v>19</v>
      </c>
      <c r="R66" s="330"/>
      <c r="S66" s="107"/>
      <c r="T66" s="77">
        <v>100</v>
      </c>
    </row>
    <row r="67" spans="2:20" ht="13.5">
      <c r="B67" s="78">
        <f t="shared" si="3"/>
        <v>3</v>
      </c>
      <c r="C67" s="79"/>
      <c r="D67" s="80"/>
      <c r="E67" s="80"/>
      <c r="F67" s="80"/>
      <c r="G67" s="80"/>
      <c r="H67" s="167" t="s">
        <v>218</v>
      </c>
      <c r="I67" s="248" t="s">
        <v>20</v>
      </c>
      <c r="J67" s="249" t="s">
        <v>20</v>
      </c>
      <c r="K67" s="249" t="s">
        <v>20</v>
      </c>
      <c r="L67" s="249" t="s">
        <v>20</v>
      </c>
      <c r="M67" s="249" t="s">
        <v>20</v>
      </c>
      <c r="N67" s="249" t="s">
        <v>20</v>
      </c>
      <c r="O67" s="249" t="s">
        <v>20</v>
      </c>
      <c r="P67" s="249" t="s">
        <v>20</v>
      </c>
      <c r="Q67" s="250" t="s">
        <v>20</v>
      </c>
      <c r="R67" s="330"/>
      <c r="S67" s="107"/>
      <c r="T67" s="77">
        <v>100</v>
      </c>
    </row>
    <row r="68" spans="2:20" ht="15">
      <c r="B68" s="78">
        <f t="shared" si="3"/>
        <v>4</v>
      </c>
      <c r="C68" s="79"/>
      <c r="D68" s="80"/>
      <c r="E68" s="80"/>
      <c r="F68" s="80"/>
      <c r="G68" s="80"/>
      <c r="H68" s="167" t="s">
        <v>218</v>
      </c>
      <c r="I68" s="248" t="s">
        <v>69</v>
      </c>
      <c r="J68" s="249" t="s">
        <v>69</v>
      </c>
      <c r="K68" s="249" t="s">
        <v>69</v>
      </c>
      <c r="L68" s="249" t="s">
        <v>69</v>
      </c>
      <c r="M68" s="249" t="s">
        <v>69</v>
      </c>
      <c r="N68" s="249" t="s">
        <v>69</v>
      </c>
      <c r="O68" s="249" t="s">
        <v>69</v>
      </c>
      <c r="P68" s="249" t="s">
        <v>69</v>
      </c>
      <c r="Q68" s="250" t="s">
        <v>69</v>
      </c>
      <c r="R68" s="330"/>
      <c r="S68" s="107"/>
      <c r="T68" s="77"/>
    </row>
    <row r="69" spans="2:20" ht="13.5">
      <c r="B69" s="78">
        <f t="shared" si="3"/>
        <v>5</v>
      </c>
      <c r="C69" s="79"/>
      <c r="D69" s="80"/>
      <c r="E69" s="80"/>
      <c r="F69" s="80"/>
      <c r="G69" s="80"/>
      <c r="H69" s="167" t="s">
        <v>218</v>
      </c>
      <c r="I69" s="335" t="s">
        <v>95</v>
      </c>
      <c r="J69" s="336" t="s">
        <v>21</v>
      </c>
      <c r="K69" s="336" t="s">
        <v>21</v>
      </c>
      <c r="L69" s="336" t="s">
        <v>21</v>
      </c>
      <c r="M69" s="336" t="s">
        <v>21</v>
      </c>
      <c r="N69" s="336" t="s">
        <v>21</v>
      </c>
      <c r="O69" s="336" t="s">
        <v>21</v>
      </c>
      <c r="P69" s="336" t="s">
        <v>21</v>
      </c>
      <c r="Q69" s="337" t="s">
        <v>21</v>
      </c>
      <c r="R69" s="330"/>
      <c r="S69" s="107"/>
      <c r="T69" s="77"/>
    </row>
    <row r="70" spans="2:20" ht="15">
      <c r="B70" s="78">
        <f t="shared" si="3"/>
        <v>6</v>
      </c>
      <c r="C70" s="79"/>
      <c r="D70" s="80"/>
      <c r="E70" s="80"/>
      <c r="F70" s="80"/>
      <c r="G70" s="172"/>
      <c r="H70" s="167" t="s">
        <v>218</v>
      </c>
      <c r="I70" s="248" t="s">
        <v>70</v>
      </c>
      <c r="J70" s="249" t="s">
        <v>70</v>
      </c>
      <c r="K70" s="249" t="s">
        <v>70</v>
      </c>
      <c r="L70" s="249" t="s">
        <v>70</v>
      </c>
      <c r="M70" s="249" t="s">
        <v>70</v>
      </c>
      <c r="N70" s="249" t="s">
        <v>70</v>
      </c>
      <c r="O70" s="249" t="s">
        <v>70</v>
      </c>
      <c r="P70" s="249" t="s">
        <v>70</v>
      </c>
      <c r="Q70" s="250" t="s">
        <v>70</v>
      </c>
      <c r="R70" s="330"/>
      <c r="S70" s="107"/>
      <c r="T70" s="77"/>
    </row>
    <row r="71" spans="2:20" ht="16.5">
      <c r="B71" s="78">
        <f t="shared" si="3"/>
        <v>7</v>
      </c>
      <c r="C71" s="79"/>
      <c r="D71" s="80"/>
      <c r="E71" s="80"/>
      <c r="F71" s="80"/>
      <c r="G71" s="172"/>
      <c r="H71" s="167" t="s">
        <v>218</v>
      </c>
      <c r="I71" s="332" t="s">
        <v>96</v>
      </c>
      <c r="J71" s="333" t="s">
        <v>71</v>
      </c>
      <c r="K71" s="333" t="s">
        <v>71</v>
      </c>
      <c r="L71" s="333" t="s">
        <v>71</v>
      </c>
      <c r="M71" s="333" t="s">
        <v>71</v>
      </c>
      <c r="N71" s="333" t="s">
        <v>71</v>
      </c>
      <c r="O71" s="333" t="s">
        <v>71</v>
      </c>
      <c r="P71" s="333" t="s">
        <v>71</v>
      </c>
      <c r="Q71" s="334" t="s">
        <v>71</v>
      </c>
      <c r="R71" s="330"/>
      <c r="S71" s="107"/>
      <c r="T71" s="77"/>
    </row>
    <row r="72" spans="2:20" ht="16.5">
      <c r="B72" s="78">
        <f t="shared" si="3"/>
        <v>8</v>
      </c>
      <c r="C72" s="79"/>
      <c r="D72" s="80"/>
      <c r="E72" s="80"/>
      <c r="F72" s="172"/>
      <c r="G72" s="80"/>
      <c r="H72" s="167" t="s">
        <v>218</v>
      </c>
      <c r="I72" s="332" t="s">
        <v>140</v>
      </c>
      <c r="J72" s="333" t="s">
        <v>141</v>
      </c>
      <c r="K72" s="333" t="s">
        <v>141</v>
      </c>
      <c r="L72" s="333" t="s">
        <v>141</v>
      </c>
      <c r="M72" s="333" t="s">
        <v>141</v>
      </c>
      <c r="N72" s="333" t="s">
        <v>141</v>
      </c>
      <c r="O72" s="333" t="s">
        <v>141</v>
      </c>
      <c r="P72" s="333" t="s">
        <v>141</v>
      </c>
      <c r="Q72" s="334" t="s">
        <v>141</v>
      </c>
      <c r="R72" s="330"/>
      <c r="S72" s="107"/>
      <c r="T72" s="77"/>
    </row>
    <row r="73" spans="2:20" ht="13.5">
      <c r="B73" s="78">
        <f t="shared" si="3"/>
        <v>9</v>
      </c>
      <c r="C73" s="79"/>
      <c r="D73" s="80"/>
      <c r="E73" s="80"/>
      <c r="F73" s="172"/>
      <c r="G73" s="172"/>
      <c r="H73" s="167" t="s">
        <v>218</v>
      </c>
      <c r="I73" s="248" t="s">
        <v>22</v>
      </c>
      <c r="J73" s="249" t="s">
        <v>22</v>
      </c>
      <c r="K73" s="249" t="s">
        <v>22</v>
      </c>
      <c r="L73" s="249" t="s">
        <v>22</v>
      </c>
      <c r="M73" s="249" t="s">
        <v>22</v>
      </c>
      <c r="N73" s="249" t="s">
        <v>22</v>
      </c>
      <c r="O73" s="249" t="s">
        <v>22</v>
      </c>
      <c r="P73" s="249" t="s">
        <v>22</v>
      </c>
      <c r="Q73" s="250" t="s">
        <v>22</v>
      </c>
      <c r="R73" s="330"/>
      <c r="S73" s="107"/>
      <c r="T73" s="77"/>
    </row>
    <row r="74" spans="2:20" ht="13.5">
      <c r="B74" s="78"/>
      <c r="C74" s="79"/>
      <c r="D74" s="80"/>
      <c r="E74" s="80"/>
      <c r="F74" s="80"/>
      <c r="G74" s="80"/>
      <c r="H74" s="81"/>
      <c r="I74" s="288"/>
      <c r="J74" s="288"/>
      <c r="K74" s="288"/>
      <c r="L74" s="288"/>
      <c r="M74" s="288"/>
      <c r="N74" s="288"/>
      <c r="O74" s="288"/>
      <c r="P74" s="288"/>
      <c r="Q74" s="288"/>
      <c r="R74" s="330"/>
      <c r="S74" s="107"/>
      <c r="T74" s="77"/>
    </row>
    <row r="75" spans="2:20" ht="13.5">
      <c r="B75" s="78"/>
      <c r="C75" s="79"/>
      <c r="D75" s="80"/>
      <c r="E75" s="80"/>
      <c r="F75" s="80"/>
      <c r="G75" s="80"/>
      <c r="H75" s="81"/>
      <c r="I75" s="288"/>
      <c r="J75" s="288"/>
      <c r="K75" s="288"/>
      <c r="L75" s="288"/>
      <c r="M75" s="288"/>
      <c r="N75" s="288"/>
      <c r="O75" s="288"/>
      <c r="P75" s="288"/>
      <c r="Q75" s="288"/>
      <c r="R75" s="330"/>
      <c r="S75" s="107"/>
      <c r="T75" s="77"/>
    </row>
    <row r="76" spans="2:20" ht="14.25" thickBot="1">
      <c r="B76" s="83"/>
      <c r="C76" s="84"/>
      <c r="D76" s="85"/>
      <c r="E76" s="85"/>
      <c r="F76" s="85"/>
      <c r="G76" s="85"/>
      <c r="H76" s="86"/>
      <c r="I76" s="306"/>
      <c r="J76" s="306"/>
      <c r="K76" s="306"/>
      <c r="L76" s="288"/>
      <c r="M76" s="288"/>
      <c r="N76" s="288"/>
      <c r="O76" s="288"/>
      <c r="P76" s="288"/>
      <c r="Q76" s="288"/>
      <c r="R76" s="331"/>
      <c r="S76" s="107"/>
      <c r="T76" s="77"/>
    </row>
    <row r="77" spans="2:20" ht="14.25" thickBot="1">
      <c r="B77" s="87" t="s">
        <v>6</v>
      </c>
      <c r="C77" s="88">
        <f t="shared" ref="C77:H77" si="4">COUNTIF(C65:C76,"x")</f>
        <v>0</v>
      </c>
      <c r="D77" s="88">
        <f t="shared" si="4"/>
        <v>0</v>
      </c>
      <c r="E77" s="88">
        <f t="shared" si="4"/>
        <v>0</v>
      </c>
      <c r="F77" s="88">
        <f t="shared" si="4"/>
        <v>0</v>
      </c>
      <c r="G77" s="88">
        <f t="shared" si="4"/>
        <v>0</v>
      </c>
      <c r="H77" s="119">
        <f t="shared" si="4"/>
        <v>9</v>
      </c>
      <c r="I77" s="89"/>
      <c r="J77" s="89"/>
      <c r="K77" s="89"/>
      <c r="L77" s="89"/>
      <c r="M77" s="89"/>
      <c r="N77" s="89"/>
      <c r="O77" s="89"/>
    </row>
    <row r="78" spans="2:20" ht="14.25" thickBot="1">
      <c r="B78" s="90" t="s">
        <v>6</v>
      </c>
      <c r="C78" s="253">
        <f>+((0*C77)+(0.2*D77)+(0.4*E77)+(0.6*F77)+(0.8*G77)+(1*H77))/MAX(B65:B76)</f>
        <v>1</v>
      </c>
      <c r="D78" s="254"/>
      <c r="E78" s="254"/>
      <c r="F78" s="254"/>
      <c r="G78" s="254"/>
      <c r="H78" s="255"/>
    </row>
    <row r="79" spans="2:20" ht="16.5" customHeight="1" thickBot="1">
      <c r="B79" s="264" t="s">
        <v>159</v>
      </c>
      <c r="C79" s="265"/>
      <c r="D79" s="265"/>
      <c r="E79" s="265"/>
      <c r="F79" s="265"/>
      <c r="G79" s="265"/>
      <c r="H79" s="265"/>
      <c r="I79" s="266" t="str">
        <f>+IF(C78&gt;=$Q$7, "TERPENUHI", "TIDAK TERPENUHI")</f>
        <v>TERPENUHI</v>
      </c>
      <c r="J79" s="266"/>
      <c r="K79" s="267"/>
    </row>
    <row r="80" spans="2:20">
      <c r="B80" t="s">
        <v>3</v>
      </c>
    </row>
    <row r="81" spans="2:20" ht="13.5" thickBot="1"/>
    <row r="82" spans="2:20" ht="16.5" customHeight="1" thickBot="1">
      <c r="C82" s="289" t="s">
        <v>7</v>
      </c>
      <c r="D82" s="290"/>
      <c r="E82" s="290"/>
      <c r="F82" s="290"/>
      <c r="G82" s="290"/>
      <c r="H82" s="290"/>
      <c r="I82" s="291"/>
      <c r="J82" s="92" t="s">
        <v>160</v>
      </c>
      <c r="K82" s="92"/>
      <c r="L82" s="66"/>
      <c r="M82" s="66"/>
      <c r="N82" s="66"/>
      <c r="O82" s="66"/>
      <c r="P82" s="66"/>
      <c r="Q82" s="66"/>
      <c r="R82" s="329" t="s">
        <v>161</v>
      </c>
      <c r="S82" s="280" t="s">
        <v>161</v>
      </c>
      <c r="T82" s="67"/>
    </row>
    <row r="83" spans="2:20" ht="13.5" customHeight="1" thickBot="1">
      <c r="C83" s="339" t="s">
        <v>94</v>
      </c>
      <c r="D83" s="340"/>
      <c r="E83" s="340"/>
      <c r="F83" s="340"/>
      <c r="G83" s="340"/>
      <c r="H83" s="340"/>
      <c r="I83" s="340"/>
      <c r="J83" s="340"/>
      <c r="K83" s="341"/>
      <c r="L83" s="338" t="s">
        <v>3</v>
      </c>
      <c r="M83" s="338"/>
      <c r="N83" s="338"/>
      <c r="O83" s="338"/>
      <c r="P83" s="338"/>
      <c r="Q83" s="338"/>
      <c r="R83" s="330"/>
      <c r="S83" s="281"/>
      <c r="T83" s="67"/>
    </row>
    <row r="84" spans="2:20" ht="13.5" customHeight="1" thickBot="1">
      <c r="B84" s="68" t="s">
        <v>4</v>
      </c>
      <c r="C84" s="93">
        <v>0</v>
      </c>
      <c r="D84" s="94">
        <v>1</v>
      </c>
      <c r="E84" s="94">
        <v>2</v>
      </c>
      <c r="F84" s="94">
        <v>3</v>
      </c>
      <c r="G84" s="95">
        <v>4</v>
      </c>
      <c r="H84" s="96">
        <v>5</v>
      </c>
      <c r="I84" s="283" t="s">
        <v>5</v>
      </c>
      <c r="J84" s="284"/>
      <c r="K84" s="284"/>
      <c r="L84" s="284"/>
      <c r="M84" s="284"/>
      <c r="N84" s="284"/>
      <c r="O84" s="284"/>
      <c r="P84" s="284"/>
      <c r="Q84" s="284"/>
      <c r="R84" s="330"/>
      <c r="S84" s="282"/>
      <c r="T84" s="67"/>
    </row>
    <row r="85" spans="2:20" ht="13.5">
      <c r="B85" s="73">
        <v>1</v>
      </c>
      <c r="C85" s="74"/>
      <c r="D85" s="75"/>
      <c r="E85" s="109"/>
      <c r="F85" s="75"/>
      <c r="G85" s="109"/>
      <c r="H85" s="166" t="s">
        <v>218</v>
      </c>
      <c r="I85" s="248" t="s">
        <v>23</v>
      </c>
      <c r="J85" s="249" t="s">
        <v>23</v>
      </c>
      <c r="K85" s="249" t="s">
        <v>23</v>
      </c>
      <c r="L85" s="249" t="s">
        <v>23</v>
      </c>
      <c r="M85" s="249" t="s">
        <v>23</v>
      </c>
      <c r="N85" s="249" t="s">
        <v>23</v>
      </c>
      <c r="O85" s="249" t="s">
        <v>23</v>
      </c>
      <c r="P85" s="249" t="s">
        <v>23</v>
      </c>
      <c r="Q85" s="250" t="s">
        <v>23</v>
      </c>
      <c r="R85" s="330"/>
      <c r="S85" s="106"/>
      <c r="T85" s="77">
        <v>100</v>
      </c>
    </row>
    <row r="86" spans="2:20" ht="13.5">
      <c r="B86" s="78">
        <f>+B85+1</f>
        <v>2</v>
      </c>
      <c r="C86" s="79"/>
      <c r="D86" s="80"/>
      <c r="E86" s="80"/>
      <c r="F86" s="80"/>
      <c r="G86" s="110"/>
      <c r="H86" s="167" t="s">
        <v>218</v>
      </c>
      <c r="I86" s="248" t="s">
        <v>24</v>
      </c>
      <c r="J86" s="249" t="s">
        <v>24</v>
      </c>
      <c r="K86" s="249" t="s">
        <v>24</v>
      </c>
      <c r="L86" s="249" t="s">
        <v>24</v>
      </c>
      <c r="M86" s="249" t="s">
        <v>24</v>
      </c>
      <c r="N86" s="249" t="s">
        <v>24</v>
      </c>
      <c r="O86" s="249" t="s">
        <v>24</v>
      </c>
      <c r="P86" s="249" t="s">
        <v>24</v>
      </c>
      <c r="Q86" s="250" t="s">
        <v>24</v>
      </c>
      <c r="R86" s="330"/>
      <c r="S86" s="107"/>
      <c r="T86" s="77">
        <v>100</v>
      </c>
    </row>
    <row r="87" spans="2:20" ht="13.5">
      <c r="B87" s="78">
        <f t="shared" ref="B87:B92" si="5">+B86+1</f>
        <v>3</v>
      </c>
      <c r="C87" s="79"/>
      <c r="D87" s="80"/>
      <c r="E87" s="80"/>
      <c r="F87" s="80"/>
      <c r="G87" s="110"/>
      <c r="H87" s="167" t="s">
        <v>218</v>
      </c>
      <c r="I87" s="248" t="s">
        <v>88</v>
      </c>
      <c r="J87" s="249" t="s">
        <v>25</v>
      </c>
      <c r="K87" s="249" t="s">
        <v>25</v>
      </c>
      <c r="L87" s="249" t="s">
        <v>25</v>
      </c>
      <c r="M87" s="249" t="s">
        <v>25</v>
      </c>
      <c r="N87" s="249" t="s">
        <v>25</v>
      </c>
      <c r="O87" s="249" t="s">
        <v>25</v>
      </c>
      <c r="P87" s="249" t="s">
        <v>25</v>
      </c>
      <c r="Q87" s="250" t="s">
        <v>25</v>
      </c>
      <c r="R87" s="330"/>
      <c r="S87" s="107"/>
      <c r="T87" s="77"/>
    </row>
    <row r="88" spans="2:20" ht="13.5">
      <c r="B88" s="78">
        <f t="shared" si="5"/>
        <v>4</v>
      </c>
      <c r="C88" s="79"/>
      <c r="D88" s="80"/>
      <c r="E88" s="80"/>
      <c r="F88" s="80"/>
      <c r="G88" s="110"/>
      <c r="H88" s="167" t="s">
        <v>218</v>
      </c>
      <c r="I88" s="248" t="s">
        <v>26</v>
      </c>
      <c r="J88" s="249" t="s">
        <v>26</v>
      </c>
      <c r="K88" s="249" t="s">
        <v>26</v>
      </c>
      <c r="L88" s="249" t="s">
        <v>26</v>
      </c>
      <c r="M88" s="249" t="s">
        <v>26</v>
      </c>
      <c r="N88" s="249" t="s">
        <v>26</v>
      </c>
      <c r="O88" s="249" t="s">
        <v>26</v>
      </c>
      <c r="P88" s="249" t="s">
        <v>26</v>
      </c>
      <c r="Q88" s="250" t="s">
        <v>26</v>
      </c>
      <c r="R88" s="330"/>
      <c r="S88" s="107"/>
      <c r="T88" s="77"/>
    </row>
    <row r="89" spans="2:20" ht="13.5">
      <c r="B89" s="78">
        <f t="shared" si="5"/>
        <v>5</v>
      </c>
      <c r="C89" s="79"/>
      <c r="D89" s="80"/>
      <c r="E89" s="80"/>
      <c r="F89" s="80"/>
      <c r="G89" s="110"/>
      <c r="H89" s="167" t="s">
        <v>218</v>
      </c>
      <c r="I89" s="248" t="s">
        <v>27</v>
      </c>
      <c r="J89" s="249" t="s">
        <v>27</v>
      </c>
      <c r="K89" s="249" t="s">
        <v>27</v>
      </c>
      <c r="L89" s="249" t="s">
        <v>27</v>
      </c>
      <c r="M89" s="249" t="s">
        <v>27</v>
      </c>
      <c r="N89" s="249" t="s">
        <v>27</v>
      </c>
      <c r="O89" s="249" t="s">
        <v>27</v>
      </c>
      <c r="P89" s="249" t="s">
        <v>27</v>
      </c>
      <c r="Q89" s="250" t="s">
        <v>27</v>
      </c>
      <c r="R89" s="330"/>
      <c r="S89" s="107"/>
      <c r="T89" s="77"/>
    </row>
    <row r="90" spans="2:20" ht="15">
      <c r="B90" s="78">
        <f t="shared" si="5"/>
        <v>6</v>
      </c>
      <c r="C90" s="79"/>
      <c r="D90" s="80"/>
      <c r="E90" s="80"/>
      <c r="F90" s="80"/>
      <c r="G90" s="110"/>
      <c r="H90" s="167" t="s">
        <v>218</v>
      </c>
      <c r="I90" s="248" t="s">
        <v>72</v>
      </c>
      <c r="J90" s="249" t="s">
        <v>72</v>
      </c>
      <c r="K90" s="249" t="s">
        <v>72</v>
      </c>
      <c r="L90" s="249" t="s">
        <v>72</v>
      </c>
      <c r="M90" s="249" t="s">
        <v>72</v>
      </c>
      <c r="N90" s="249" t="s">
        <v>72</v>
      </c>
      <c r="O90" s="249" t="s">
        <v>72</v>
      </c>
      <c r="P90" s="249" t="s">
        <v>72</v>
      </c>
      <c r="Q90" s="250" t="s">
        <v>72</v>
      </c>
      <c r="R90" s="330"/>
      <c r="S90" s="107"/>
      <c r="T90" s="77"/>
    </row>
    <row r="91" spans="2:20" ht="13.5">
      <c r="B91" s="78">
        <f t="shared" si="5"/>
        <v>7</v>
      </c>
      <c r="C91" s="79"/>
      <c r="D91" s="80"/>
      <c r="E91" s="80"/>
      <c r="F91" s="80"/>
      <c r="G91" s="110"/>
      <c r="H91" s="167" t="s">
        <v>218</v>
      </c>
      <c r="I91" s="248" t="s">
        <v>28</v>
      </c>
      <c r="J91" s="249" t="s">
        <v>28</v>
      </c>
      <c r="K91" s="249" t="s">
        <v>28</v>
      </c>
      <c r="L91" s="249" t="s">
        <v>28</v>
      </c>
      <c r="M91" s="249" t="s">
        <v>28</v>
      </c>
      <c r="N91" s="249" t="s">
        <v>28</v>
      </c>
      <c r="O91" s="249" t="s">
        <v>28</v>
      </c>
      <c r="P91" s="249" t="s">
        <v>28</v>
      </c>
      <c r="Q91" s="250" t="s">
        <v>28</v>
      </c>
      <c r="R91" s="330"/>
      <c r="S91" s="107"/>
      <c r="T91" s="77"/>
    </row>
    <row r="92" spans="2:20" ht="15">
      <c r="B92" s="78">
        <f t="shared" si="5"/>
        <v>8</v>
      </c>
      <c r="C92" s="79"/>
      <c r="D92" s="80"/>
      <c r="E92" s="110" t="s">
        <v>3</v>
      </c>
      <c r="F92" s="172"/>
      <c r="G92" s="110"/>
      <c r="H92" s="167" t="s">
        <v>218</v>
      </c>
      <c r="I92" s="248" t="s">
        <v>73</v>
      </c>
      <c r="J92" s="249" t="s">
        <v>73</v>
      </c>
      <c r="K92" s="249" t="s">
        <v>73</v>
      </c>
      <c r="L92" s="249" t="s">
        <v>73</v>
      </c>
      <c r="M92" s="249" t="s">
        <v>73</v>
      </c>
      <c r="N92" s="249" t="s">
        <v>73</v>
      </c>
      <c r="O92" s="249" t="s">
        <v>73</v>
      </c>
      <c r="P92" s="249" t="s">
        <v>73</v>
      </c>
      <c r="Q92" s="250" t="s">
        <v>73</v>
      </c>
      <c r="R92" s="330"/>
      <c r="S92" s="107"/>
      <c r="T92" s="77"/>
    </row>
    <row r="93" spans="2:20" ht="13.5">
      <c r="B93" s="78"/>
      <c r="C93" s="79"/>
      <c r="D93" s="80"/>
      <c r="E93" s="80"/>
      <c r="F93" s="80"/>
      <c r="G93" s="80" t="s">
        <v>3</v>
      </c>
      <c r="H93" s="81"/>
      <c r="I93" s="288"/>
      <c r="J93" s="288"/>
      <c r="K93" s="288"/>
      <c r="L93" s="288"/>
      <c r="M93" s="288"/>
      <c r="N93" s="288"/>
      <c r="O93" s="288"/>
      <c r="P93" s="288"/>
      <c r="Q93" s="288"/>
      <c r="R93" s="330"/>
      <c r="S93" s="107"/>
      <c r="T93" s="77"/>
    </row>
    <row r="94" spans="2:20" ht="13.5">
      <c r="B94" s="78"/>
      <c r="C94" s="79"/>
      <c r="D94" s="80"/>
      <c r="E94" s="80"/>
      <c r="F94" s="80"/>
      <c r="G94" s="80"/>
      <c r="H94" s="81"/>
      <c r="I94" s="288"/>
      <c r="J94" s="288"/>
      <c r="K94" s="288"/>
      <c r="L94" s="288"/>
      <c r="M94" s="288"/>
      <c r="N94" s="288"/>
      <c r="O94" s="288"/>
      <c r="P94" s="288"/>
      <c r="Q94" s="288"/>
      <c r="R94" s="330"/>
      <c r="S94" s="107"/>
      <c r="T94" s="77"/>
    </row>
    <row r="95" spans="2:20" ht="14.25" thickBot="1">
      <c r="B95" s="83"/>
      <c r="C95" s="84"/>
      <c r="D95" s="85"/>
      <c r="E95" s="85"/>
      <c r="F95" s="85"/>
      <c r="G95" s="85"/>
      <c r="H95" s="86"/>
      <c r="I95" s="306"/>
      <c r="J95" s="306"/>
      <c r="K95" s="306"/>
      <c r="L95" s="288"/>
      <c r="M95" s="288"/>
      <c r="N95" s="288"/>
      <c r="O95" s="288"/>
      <c r="P95" s="288"/>
      <c r="Q95" s="288"/>
      <c r="R95" s="331"/>
      <c r="S95" s="107"/>
      <c r="T95" s="77"/>
    </row>
    <row r="96" spans="2:20" ht="14.25" thickBot="1">
      <c r="B96" s="87" t="s">
        <v>6</v>
      </c>
      <c r="C96" s="88">
        <f t="shared" ref="C96:H96" si="6">COUNTIF(C85:C95,"x")</f>
        <v>0</v>
      </c>
      <c r="D96" s="88">
        <f t="shared" si="6"/>
        <v>0</v>
      </c>
      <c r="E96" s="88">
        <f t="shared" si="6"/>
        <v>0</v>
      </c>
      <c r="F96" s="88">
        <f>COUNTIF(F85:F95,"x")</f>
        <v>0</v>
      </c>
      <c r="G96" s="88">
        <f t="shared" si="6"/>
        <v>0</v>
      </c>
      <c r="H96" s="119">
        <f t="shared" si="6"/>
        <v>8</v>
      </c>
      <c r="I96" s="89"/>
      <c r="J96" s="89"/>
      <c r="K96" s="89"/>
      <c r="L96" s="89"/>
      <c r="M96" s="89"/>
      <c r="N96" s="89"/>
      <c r="O96" s="89"/>
    </row>
    <row r="97" spans="2:20" ht="14.25" thickBot="1">
      <c r="B97" s="90" t="s">
        <v>6</v>
      </c>
      <c r="C97" s="253">
        <f>+((0*C96)+(0.2*D96)+(0.4*E96)+(0.6*F96)+(0.8*G96)+(1*H96))/MAX(B85:B95)</f>
        <v>1</v>
      </c>
      <c r="D97" s="254"/>
      <c r="E97" s="254"/>
      <c r="F97" s="254"/>
      <c r="G97" s="254"/>
      <c r="H97" s="255"/>
    </row>
    <row r="98" spans="2:20" ht="16.5" customHeight="1" thickBot="1">
      <c r="B98" s="264" t="s">
        <v>162</v>
      </c>
      <c r="C98" s="265"/>
      <c r="D98" s="265"/>
      <c r="E98" s="265"/>
      <c r="F98" s="265"/>
      <c r="G98" s="265"/>
      <c r="H98" s="265"/>
      <c r="I98" s="266" t="str">
        <f>+IF(C97&gt;=$Q$7, "TERPENUHI", "TIDAK TERPENUHI")</f>
        <v>TERPENUHI</v>
      </c>
      <c r="J98" s="266"/>
      <c r="K98" s="267"/>
    </row>
    <row r="100" spans="2:20" ht="13.5" thickBot="1"/>
    <row r="101" spans="2:20" ht="16.5" customHeight="1" thickBot="1">
      <c r="C101" s="289" t="s">
        <v>7</v>
      </c>
      <c r="D101" s="290"/>
      <c r="E101" s="290"/>
      <c r="F101" s="290"/>
      <c r="G101" s="290"/>
      <c r="H101" s="290"/>
      <c r="I101" s="291"/>
      <c r="J101" s="92" t="s">
        <v>163</v>
      </c>
      <c r="K101" s="92"/>
      <c r="L101" s="66"/>
      <c r="M101" s="66"/>
      <c r="N101" s="66"/>
      <c r="O101" s="66"/>
      <c r="P101" s="66"/>
      <c r="Q101" s="66"/>
      <c r="R101" s="329" t="s">
        <v>164</v>
      </c>
      <c r="S101" s="280" t="s">
        <v>164</v>
      </c>
      <c r="T101" s="67"/>
    </row>
    <row r="102" spans="2:20" ht="13.5" customHeight="1" thickBot="1">
      <c r="C102" s="339" t="s">
        <v>94</v>
      </c>
      <c r="D102" s="340"/>
      <c r="E102" s="340"/>
      <c r="F102" s="340"/>
      <c r="G102" s="340"/>
      <c r="H102" s="340"/>
      <c r="I102" s="340"/>
      <c r="J102" s="340"/>
      <c r="K102" s="341"/>
      <c r="L102" s="338" t="s">
        <v>3</v>
      </c>
      <c r="M102" s="338"/>
      <c r="N102" s="338"/>
      <c r="O102" s="338"/>
      <c r="P102" s="338"/>
      <c r="Q102" s="338"/>
      <c r="R102" s="330"/>
      <c r="S102" s="281"/>
      <c r="T102" s="67"/>
    </row>
    <row r="103" spans="2:20" ht="13.5" customHeight="1" thickBot="1">
      <c r="B103" s="68" t="s">
        <v>4</v>
      </c>
      <c r="C103" s="93">
        <v>0</v>
      </c>
      <c r="D103" s="94">
        <v>1</v>
      </c>
      <c r="E103" s="94">
        <v>2</v>
      </c>
      <c r="F103" s="94">
        <v>3</v>
      </c>
      <c r="G103" s="95">
        <v>4</v>
      </c>
      <c r="H103" s="96">
        <v>5</v>
      </c>
      <c r="I103" s="283" t="s">
        <v>5</v>
      </c>
      <c r="J103" s="284"/>
      <c r="K103" s="284"/>
      <c r="L103" s="284"/>
      <c r="M103" s="284"/>
      <c r="N103" s="284"/>
      <c r="O103" s="284"/>
      <c r="P103" s="284"/>
      <c r="Q103" s="284"/>
      <c r="R103" s="330"/>
      <c r="S103" s="282"/>
      <c r="T103" s="67"/>
    </row>
    <row r="104" spans="2:20" ht="13.5">
      <c r="B104" s="73">
        <v>1</v>
      </c>
      <c r="C104" s="74"/>
      <c r="D104" s="75"/>
      <c r="E104" s="75"/>
      <c r="F104" s="75"/>
      <c r="G104" s="109"/>
      <c r="H104" s="166" t="s">
        <v>218</v>
      </c>
      <c r="I104" s="248" t="s">
        <v>29</v>
      </c>
      <c r="J104" s="249" t="s">
        <v>29</v>
      </c>
      <c r="K104" s="249" t="s">
        <v>29</v>
      </c>
      <c r="L104" s="249" t="s">
        <v>29</v>
      </c>
      <c r="M104" s="249" t="s">
        <v>29</v>
      </c>
      <c r="N104" s="249" t="s">
        <v>29</v>
      </c>
      <c r="O104" s="249" t="s">
        <v>29</v>
      </c>
      <c r="P104" s="249" t="s">
        <v>29</v>
      </c>
      <c r="Q104" s="250" t="s">
        <v>29</v>
      </c>
      <c r="R104" s="330"/>
      <c r="S104" s="106"/>
      <c r="T104" s="77">
        <v>100</v>
      </c>
    </row>
    <row r="105" spans="2:20" ht="15">
      <c r="B105" s="78">
        <f>+B104+1</f>
        <v>2</v>
      </c>
      <c r="C105" s="79"/>
      <c r="D105" s="80"/>
      <c r="E105" s="80"/>
      <c r="F105" s="172" t="s">
        <v>3</v>
      </c>
      <c r="G105" s="110"/>
      <c r="H105" s="167" t="s">
        <v>218</v>
      </c>
      <c r="I105" s="248" t="s">
        <v>89</v>
      </c>
      <c r="J105" s="249" t="s">
        <v>74</v>
      </c>
      <c r="K105" s="249" t="s">
        <v>74</v>
      </c>
      <c r="L105" s="249" t="s">
        <v>74</v>
      </c>
      <c r="M105" s="249" t="s">
        <v>74</v>
      </c>
      <c r="N105" s="249" t="s">
        <v>74</v>
      </c>
      <c r="O105" s="249" t="s">
        <v>74</v>
      </c>
      <c r="P105" s="249" t="s">
        <v>74</v>
      </c>
      <c r="Q105" s="250" t="s">
        <v>74</v>
      </c>
      <c r="R105" s="330"/>
      <c r="S105" s="107"/>
      <c r="T105" s="77">
        <v>100</v>
      </c>
    </row>
    <row r="106" spans="2:20" ht="13.5">
      <c r="B106" s="78">
        <f t="shared" ref="B106:B111" si="7">+B105+1</f>
        <v>3</v>
      </c>
      <c r="C106" s="79"/>
      <c r="D106" s="80"/>
      <c r="E106" s="80"/>
      <c r="F106" s="80"/>
      <c r="G106" s="110"/>
      <c r="H106" s="167" t="s">
        <v>218</v>
      </c>
      <c r="I106" s="248" t="s">
        <v>30</v>
      </c>
      <c r="J106" s="249" t="s">
        <v>30</v>
      </c>
      <c r="K106" s="249" t="s">
        <v>30</v>
      </c>
      <c r="L106" s="249" t="s">
        <v>30</v>
      </c>
      <c r="M106" s="249" t="s">
        <v>30</v>
      </c>
      <c r="N106" s="249" t="s">
        <v>30</v>
      </c>
      <c r="O106" s="249" t="s">
        <v>30</v>
      </c>
      <c r="P106" s="249" t="s">
        <v>30</v>
      </c>
      <c r="Q106" s="250" t="s">
        <v>30</v>
      </c>
      <c r="R106" s="330"/>
      <c r="S106" s="107"/>
      <c r="T106" s="77"/>
    </row>
    <row r="107" spans="2:20" ht="13.5">
      <c r="B107" s="78">
        <f t="shared" si="7"/>
        <v>4</v>
      </c>
      <c r="C107" s="79"/>
      <c r="D107" s="80"/>
      <c r="E107" s="80"/>
      <c r="F107" s="80"/>
      <c r="G107" s="110"/>
      <c r="H107" s="167" t="s">
        <v>218</v>
      </c>
      <c r="I107" s="248" t="s">
        <v>31</v>
      </c>
      <c r="J107" s="249" t="s">
        <v>31</v>
      </c>
      <c r="K107" s="249" t="s">
        <v>31</v>
      </c>
      <c r="L107" s="249" t="s">
        <v>31</v>
      </c>
      <c r="M107" s="249" t="s">
        <v>31</v>
      </c>
      <c r="N107" s="249" t="s">
        <v>31</v>
      </c>
      <c r="O107" s="249" t="s">
        <v>31</v>
      </c>
      <c r="P107" s="249" t="s">
        <v>31</v>
      </c>
      <c r="Q107" s="250" t="s">
        <v>31</v>
      </c>
      <c r="R107" s="330"/>
      <c r="S107" s="107"/>
      <c r="T107" s="77"/>
    </row>
    <row r="108" spans="2:20" ht="15">
      <c r="B108" s="78">
        <f t="shared" si="7"/>
        <v>5</v>
      </c>
      <c r="C108" s="79"/>
      <c r="D108" s="80"/>
      <c r="E108" s="80"/>
      <c r="F108" s="80"/>
      <c r="G108" s="110"/>
      <c r="H108" s="167" t="s">
        <v>218</v>
      </c>
      <c r="I108" s="248" t="s">
        <v>90</v>
      </c>
      <c r="J108" s="249" t="s">
        <v>75</v>
      </c>
      <c r="K108" s="249" t="s">
        <v>75</v>
      </c>
      <c r="L108" s="249" t="s">
        <v>75</v>
      </c>
      <c r="M108" s="249" t="s">
        <v>75</v>
      </c>
      <c r="N108" s="249" t="s">
        <v>75</v>
      </c>
      <c r="O108" s="249" t="s">
        <v>75</v>
      </c>
      <c r="P108" s="249" t="s">
        <v>75</v>
      </c>
      <c r="Q108" s="250" t="s">
        <v>75</v>
      </c>
      <c r="R108" s="330"/>
      <c r="S108" s="107"/>
      <c r="T108" s="77"/>
    </row>
    <row r="109" spans="2:20" ht="15">
      <c r="B109" s="78">
        <f t="shared" si="7"/>
        <v>6</v>
      </c>
      <c r="C109" s="79"/>
      <c r="D109" s="80"/>
      <c r="E109" s="80"/>
      <c r="F109" s="80"/>
      <c r="G109" s="172"/>
      <c r="H109" s="167" t="s">
        <v>218</v>
      </c>
      <c r="I109" s="248" t="s">
        <v>76</v>
      </c>
      <c r="J109" s="249" t="s">
        <v>76</v>
      </c>
      <c r="K109" s="249" t="s">
        <v>76</v>
      </c>
      <c r="L109" s="249" t="s">
        <v>76</v>
      </c>
      <c r="M109" s="249" t="s">
        <v>76</v>
      </c>
      <c r="N109" s="249" t="s">
        <v>76</v>
      </c>
      <c r="O109" s="249" t="s">
        <v>76</v>
      </c>
      <c r="P109" s="249" t="s">
        <v>76</v>
      </c>
      <c r="Q109" s="250" t="s">
        <v>76</v>
      </c>
      <c r="R109" s="330"/>
      <c r="S109" s="107"/>
      <c r="T109" s="77"/>
    </row>
    <row r="110" spans="2:20" ht="13.5">
      <c r="B110" s="78">
        <f t="shared" si="7"/>
        <v>7</v>
      </c>
      <c r="C110" s="79"/>
      <c r="D110" s="80"/>
      <c r="E110" s="80"/>
      <c r="F110" s="80"/>
      <c r="G110" s="172"/>
      <c r="H110" s="167" t="s">
        <v>218</v>
      </c>
      <c r="I110" s="248" t="s">
        <v>32</v>
      </c>
      <c r="J110" s="249" t="s">
        <v>32</v>
      </c>
      <c r="K110" s="249" t="s">
        <v>32</v>
      </c>
      <c r="L110" s="249" t="s">
        <v>32</v>
      </c>
      <c r="M110" s="249" t="s">
        <v>32</v>
      </c>
      <c r="N110" s="249" t="s">
        <v>32</v>
      </c>
      <c r="O110" s="249" t="s">
        <v>32</v>
      </c>
      <c r="P110" s="249" t="s">
        <v>32</v>
      </c>
      <c r="Q110" s="250" t="s">
        <v>32</v>
      </c>
      <c r="R110" s="330"/>
      <c r="S110" s="107"/>
      <c r="T110" s="77"/>
    </row>
    <row r="111" spans="2:20" ht="13.5">
      <c r="B111" s="78">
        <f t="shared" si="7"/>
        <v>8</v>
      </c>
      <c r="C111" s="79"/>
      <c r="D111" s="80"/>
      <c r="E111" s="80"/>
      <c r="F111" s="80"/>
      <c r="G111" s="172"/>
      <c r="H111" s="167" t="s">
        <v>218</v>
      </c>
      <c r="I111" s="248" t="s">
        <v>33</v>
      </c>
      <c r="J111" s="249" t="s">
        <v>33</v>
      </c>
      <c r="K111" s="249" t="s">
        <v>33</v>
      </c>
      <c r="L111" s="249" t="s">
        <v>33</v>
      </c>
      <c r="M111" s="249" t="s">
        <v>33</v>
      </c>
      <c r="N111" s="249" t="s">
        <v>33</v>
      </c>
      <c r="O111" s="249" t="s">
        <v>33</v>
      </c>
      <c r="P111" s="249" t="s">
        <v>33</v>
      </c>
      <c r="Q111" s="250" t="s">
        <v>33</v>
      </c>
      <c r="R111" s="330"/>
      <c r="S111" s="107"/>
      <c r="T111" s="77"/>
    </row>
    <row r="112" spans="2:20" ht="13.5">
      <c r="B112" s="78"/>
      <c r="C112" s="79"/>
      <c r="D112" s="80"/>
      <c r="E112" s="80"/>
      <c r="F112" s="80"/>
      <c r="G112" s="80"/>
      <c r="H112" s="81"/>
      <c r="I112" s="288"/>
      <c r="J112" s="288"/>
      <c r="K112" s="288"/>
      <c r="L112" s="288"/>
      <c r="M112" s="288"/>
      <c r="N112" s="288"/>
      <c r="O112" s="288"/>
      <c r="P112" s="288"/>
      <c r="Q112" s="288"/>
      <c r="R112" s="330"/>
      <c r="S112" s="107"/>
      <c r="T112" s="77"/>
    </row>
    <row r="113" spans="2:20" ht="13.5">
      <c r="B113" s="78"/>
      <c r="C113" s="79"/>
      <c r="D113" s="80"/>
      <c r="E113" s="80"/>
      <c r="F113" s="80"/>
      <c r="G113" s="80"/>
      <c r="H113" s="81"/>
      <c r="I113" s="288"/>
      <c r="J113" s="288"/>
      <c r="K113" s="288"/>
      <c r="L113" s="288"/>
      <c r="M113" s="288"/>
      <c r="N113" s="288"/>
      <c r="O113" s="288"/>
      <c r="P113" s="288"/>
      <c r="Q113" s="288"/>
      <c r="R113" s="330"/>
      <c r="S113" s="107"/>
      <c r="T113" s="77"/>
    </row>
    <row r="114" spans="2:20" ht="14.25" thickBot="1">
      <c r="B114" s="83"/>
      <c r="C114" s="84"/>
      <c r="D114" s="85"/>
      <c r="E114" s="85"/>
      <c r="F114" s="85"/>
      <c r="G114" s="85"/>
      <c r="H114" s="86"/>
      <c r="I114" s="306"/>
      <c r="J114" s="306"/>
      <c r="K114" s="306"/>
      <c r="L114" s="288"/>
      <c r="M114" s="288"/>
      <c r="N114" s="288"/>
      <c r="O114" s="288"/>
      <c r="P114" s="288"/>
      <c r="Q114" s="288"/>
      <c r="R114" s="331"/>
      <c r="S114" s="107"/>
      <c r="T114" s="77"/>
    </row>
    <row r="115" spans="2:20" ht="14.25" thickBot="1">
      <c r="B115" s="87" t="s">
        <v>6</v>
      </c>
      <c r="C115" s="88">
        <f t="shared" ref="C115:H115" si="8">COUNTIF(C104:C114,"x")</f>
        <v>0</v>
      </c>
      <c r="D115" s="88">
        <f t="shared" si="8"/>
        <v>0</v>
      </c>
      <c r="E115" s="88">
        <f t="shared" si="8"/>
        <v>0</v>
      </c>
      <c r="F115" s="88">
        <f t="shared" si="8"/>
        <v>0</v>
      </c>
      <c r="G115" s="88">
        <f t="shared" si="8"/>
        <v>0</v>
      </c>
      <c r="H115" s="119">
        <f t="shared" si="8"/>
        <v>8</v>
      </c>
      <c r="I115" s="89"/>
      <c r="J115" s="89"/>
      <c r="K115" s="89"/>
      <c r="L115" s="89"/>
      <c r="M115" s="89"/>
      <c r="N115" s="89"/>
      <c r="O115" s="89"/>
    </row>
    <row r="116" spans="2:20" ht="14.25" thickBot="1">
      <c r="B116" s="90" t="s">
        <v>6</v>
      </c>
      <c r="C116" s="253">
        <f>+((0*C115)+(0.2*D115)+(0.4*E115)+(0.6*F115)+(0.8*G115)+(1*H115))/MAX(B104:B114)</f>
        <v>1</v>
      </c>
      <c r="D116" s="254"/>
      <c r="E116" s="254"/>
      <c r="F116" s="254"/>
      <c r="G116" s="254"/>
      <c r="H116" s="255"/>
    </row>
    <row r="117" spans="2:20" ht="16.5" customHeight="1" thickBot="1">
      <c r="B117" s="264" t="s">
        <v>165</v>
      </c>
      <c r="C117" s="265"/>
      <c r="D117" s="265"/>
      <c r="E117" s="265"/>
      <c r="F117" s="265"/>
      <c r="G117" s="265"/>
      <c r="H117" s="265"/>
      <c r="I117" s="266" t="str">
        <f>+IF(C116&gt;=$Q$7, "TERPENUHI", "TIDAK TERPENUHI")</f>
        <v>TERPENUHI</v>
      </c>
      <c r="J117" s="266"/>
      <c r="K117" s="267"/>
    </row>
    <row r="119" spans="2:20" ht="13.5" thickBot="1"/>
    <row r="120" spans="2:20" ht="16.5" customHeight="1" thickBot="1">
      <c r="C120" s="289" t="s">
        <v>7</v>
      </c>
      <c r="D120" s="290"/>
      <c r="E120" s="290"/>
      <c r="F120" s="290"/>
      <c r="G120" s="290"/>
      <c r="H120" s="290"/>
      <c r="I120" s="291"/>
      <c r="J120" s="92" t="s">
        <v>166</v>
      </c>
      <c r="K120" s="92"/>
      <c r="L120" s="66"/>
      <c r="M120" s="66"/>
      <c r="N120" s="66"/>
      <c r="O120" s="66"/>
      <c r="P120" s="66"/>
      <c r="Q120" s="66"/>
      <c r="R120" s="329" t="s">
        <v>167</v>
      </c>
      <c r="S120" s="280" t="s">
        <v>167</v>
      </c>
      <c r="T120" s="67"/>
    </row>
    <row r="121" spans="2:20" ht="13.5" customHeight="1" thickBot="1">
      <c r="C121" s="339" t="s">
        <v>94</v>
      </c>
      <c r="D121" s="340"/>
      <c r="E121" s="340"/>
      <c r="F121" s="340"/>
      <c r="G121" s="340"/>
      <c r="H121" s="340"/>
      <c r="I121" s="340"/>
      <c r="J121" s="340"/>
      <c r="K121" s="341"/>
      <c r="L121" s="338" t="s">
        <v>3</v>
      </c>
      <c r="M121" s="338"/>
      <c r="N121" s="338"/>
      <c r="O121" s="338"/>
      <c r="P121" s="338"/>
      <c r="Q121" s="338"/>
      <c r="R121" s="330"/>
      <c r="S121" s="281"/>
      <c r="T121" s="67"/>
    </row>
    <row r="122" spans="2:20" ht="13.5" customHeight="1" thickBot="1">
      <c r="B122" s="68" t="s">
        <v>4</v>
      </c>
      <c r="C122" s="93">
        <v>0</v>
      </c>
      <c r="D122" s="94">
        <v>1</v>
      </c>
      <c r="E122" s="94">
        <v>2</v>
      </c>
      <c r="F122" s="94">
        <v>3</v>
      </c>
      <c r="G122" s="95">
        <v>4</v>
      </c>
      <c r="H122" s="96">
        <v>5</v>
      </c>
      <c r="I122" s="283" t="s">
        <v>5</v>
      </c>
      <c r="J122" s="284"/>
      <c r="K122" s="284"/>
      <c r="L122" s="284"/>
      <c r="M122" s="284"/>
      <c r="N122" s="284"/>
      <c r="O122" s="284"/>
      <c r="P122" s="284"/>
      <c r="Q122" s="284"/>
      <c r="R122" s="330"/>
      <c r="S122" s="282"/>
      <c r="T122" s="67"/>
    </row>
    <row r="123" spans="2:20" ht="13.5">
      <c r="B123" s="73">
        <v>1</v>
      </c>
      <c r="C123" s="74" t="s">
        <v>3</v>
      </c>
      <c r="D123" s="75"/>
      <c r="E123" s="75"/>
      <c r="F123" s="109"/>
      <c r="G123" s="109"/>
      <c r="H123" s="166" t="s">
        <v>218</v>
      </c>
      <c r="I123" s="248" t="s">
        <v>34</v>
      </c>
      <c r="J123" s="249" t="s">
        <v>34</v>
      </c>
      <c r="K123" s="249" t="s">
        <v>34</v>
      </c>
      <c r="L123" s="249" t="s">
        <v>34</v>
      </c>
      <c r="M123" s="249" t="s">
        <v>34</v>
      </c>
      <c r="N123" s="249" t="s">
        <v>34</v>
      </c>
      <c r="O123" s="249" t="s">
        <v>34</v>
      </c>
      <c r="P123" s="249" t="s">
        <v>34</v>
      </c>
      <c r="Q123" s="250" t="s">
        <v>34</v>
      </c>
      <c r="R123" s="330"/>
      <c r="S123" s="106"/>
      <c r="T123" s="77">
        <v>100</v>
      </c>
    </row>
    <row r="124" spans="2:20" ht="13.5">
      <c r="B124" s="78">
        <f>+B123+1</f>
        <v>2</v>
      </c>
      <c r="C124" s="79" t="s">
        <v>3</v>
      </c>
      <c r="D124" s="80"/>
      <c r="E124" s="80"/>
      <c r="F124" s="172" t="s">
        <v>3</v>
      </c>
      <c r="G124" s="172"/>
      <c r="H124" s="167" t="s">
        <v>218</v>
      </c>
      <c r="I124" s="248" t="s">
        <v>35</v>
      </c>
      <c r="J124" s="249" t="s">
        <v>35</v>
      </c>
      <c r="K124" s="249" t="s">
        <v>35</v>
      </c>
      <c r="L124" s="249" t="s">
        <v>35</v>
      </c>
      <c r="M124" s="249" t="s">
        <v>35</v>
      </c>
      <c r="N124" s="249" t="s">
        <v>35</v>
      </c>
      <c r="O124" s="249" t="s">
        <v>35</v>
      </c>
      <c r="P124" s="249" t="s">
        <v>35</v>
      </c>
      <c r="Q124" s="250" t="s">
        <v>35</v>
      </c>
      <c r="R124" s="330"/>
      <c r="S124" s="107"/>
      <c r="T124" s="77">
        <v>100</v>
      </c>
    </row>
    <row r="125" spans="2:20" ht="13.5">
      <c r="B125" s="78">
        <f>+B124+1</f>
        <v>3</v>
      </c>
      <c r="C125" s="79"/>
      <c r="D125" s="80"/>
      <c r="E125" s="80"/>
      <c r="F125" s="80"/>
      <c r="G125" s="172"/>
      <c r="H125" s="167" t="s">
        <v>218</v>
      </c>
      <c r="I125" s="248" t="s">
        <v>36</v>
      </c>
      <c r="J125" s="249" t="s">
        <v>36</v>
      </c>
      <c r="K125" s="249" t="s">
        <v>36</v>
      </c>
      <c r="L125" s="249" t="s">
        <v>36</v>
      </c>
      <c r="M125" s="249" t="s">
        <v>36</v>
      </c>
      <c r="N125" s="249" t="s">
        <v>36</v>
      </c>
      <c r="O125" s="249" t="s">
        <v>36</v>
      </c>
      <c r="P125" s="249" t="s">
        <v>36</v>
      </c>
      <c r="Q125" s="250" t="s">
        <v>36</v>
      </c>
      <c r="R125" s="330"/>
      <c r="S125" s="107"/>
      <c r="T125" s="77">
        <v>100</v>
      </c>
    </row>
    <row r="126" spans="2:20" ht="13.5">
      <c r="B126" s="78">
        <f>+B125+1</f>
        <v>4</v>
      </c>
      <c r="C126" s="79"/>
      <c r="D126" s="80"/>
      <c r="E126" s="80"/>
      <c r="F126" s="110" t="s">
        <v>3</v>
      </c>
      <c r="G126" s="172"/>
      <c r="H126" s="167" t="s">
        <v>218</v>
      </c>
      <c r="I126" s="248" t="s">
        <v>37</v>
      </c>
      <c r="J126" s="249" t="s">
        <v>37</v>
      </c>
      <c r="K126" s="249" t="s">
        <v>37</v>
      </c>
      <c r="L126" s="249" t="s">
        <v>37</v>
      </c>
      <c r="M126" s="249" t="s">
        <v>37</v>
      </c>
      <c r="N126" s="249" t="s">
        <v>37</v>
      </c>
      <c r="O126" s="249" t="s">
        <v>37</v>
      </c>
      <c r="P126" s="249" t="s">
        <v>37</v>
      </c>
      <c r="Q126" s="250" t="s">
        <v>37</v>
      </c>
      <c r="R126" s="330"/>
      <c r="S126" s="107"/>
      <c r="T126" s="77"/>
    </row>
    <row r="127" spans="2:20" ht="13.5">
      <c r="B127" s="78">
        <f>+B126+1</f>
        <v>5</v>
      </c>
      <c r="C127" s="79" t="s">
        <v>3</v>
      </c>
      <c r="D127" s="80"/>
      <c r="E127" s="80"/>
      <c r="F127" s="80"/>
      <c r="G127" s="172"/>
      <c r="H127" s="112" t="s">
        <v>218</v>
      </c>
      <c r="I127" s="342" t="s">
        <v>91</v>
      </c>
      <c r="J127" s="343" t="s">
        <v>92</v>
      </c>
      <c r="K127" s="343" t="s">
        <v>92</v>
      </c>
      <c r="L127" s="343" t="s">
        <v>92</v>
      </c>
      <c r="M127" s="343" t="s">
        <v>92</v>
      </c>
      <c r="N127" s="343" t="s">
        <v>92</v>
      </c>
      <c r="O127" s="343" t="s">
        <v>92</v>
      </c>
      <c r="P127" s="343" t="s">
        <v>92</v>
      </c>
      <c r="Q127" s="344" t="s">
        <v>92</v>
      </c>
      <c r="R127" s="330"/>
      <c r="S127" s="107"/>
      <c r="T127" s="77"/>
    </row>
    <row r="128" spans="2:20" ht="13.5">
      <c r="B128" s="78">
        <f>+B127+1</f>
        <v>6</v>
      </c>
      <c r="C128" s="79" t="s">
        <v>3</v>
      </c>
      <c r="D128" s="80"/>
      <c r="E128" s="80"/>
      <c r="F128" s="110" t="s">
        <v>3</v>
      </c>
      <c r="G128" s="110"/>
      <c r="H128" s="167" t="s">
        <v>218</v>
      </c>
      <c r="I128" s="345" t="s">
        <v>179</v>
      </c>
      <c r="J128" s="249" t="s">
        <v>77</v>
      </c>
      <c r="K128" s="249" t="s">
        <v>77</v>
      </c>
      <c r="L128" s="249" t="s">
        <v>77</v>
      </c>
      <c r="M128" s="249" t="s">
        <v>77</v>
      </c>
      <c r="N128" s="249" t="s">
        <v>77</v>
      </c>
      <c r="O128" s="249" t="s">
        <v>77</v>
      </c>
      <c r="P128" s="249" t="s">
        <v>77</v>
      </c>
      <c r="Q128" s="250" t="s">
        <v>77</v>
      </c>
      <c r="R128" s="330"/>
      <c r="S128" s="107"/>
      <c r="T128" s="77"/>
    </row>
    <row r="129" spans="2:20" ht="13.5">
      <c r="B129" s="78" t="s">
        <v>3</v>
      </c>
      <c r="C129" s="79"/>
      <c r="D129" s="80"/>
      <c r="E129" s="80"/>
      <c r="F129" s="80"/>
      <c r="G129" s="80"/>
      <c r="H129" s="81"/>
      <c r="I129" s="288"/>
      <c r="J129" s="288"/>
      <c r="K129" s="288"/>
      <c r="L129" s="288"/>
      <c r="M129" s="288"/>
      <c r="N129" s="288"/>
      <c r="O129" s="288"/>
      <c r="P129" s="288"/>
      <c r="Q129" s="288"/>
      <c r="R129" s="330"/>
      <c r="S129" s="107"/>
      <c r="T129" s="77"/>
    </row>
    <row r="130" spans="2:20" ht="13.5">
      <c r="B130" s="78"/>
      <c r="C130" s="79"/>
      <c r="D130" s="80"/>
      <c r="E130" s="80"/>
      <c r="F130" s="80"/>
      <c r="G130" s="80"/>
      <c r="H130" s="81"/>
      <c r="I130" s="288"/>
      <c r="J130" s="288"/>
      <c r="K130" s="288"/>
      <c r="L130" s="288"/>
      <c r="M130" s="288"/>
      <c r="N130" s="288"/>
      <c r="O130" s="288"/>
      <c r="P130" s="288"/>
      <c r="Q130" s="288"/>
      <c r="R130" s="330"/>
      <c r="S130" s="107"/>
      <c r="T130" s="77"/>
    </row>
    <row r="131" spans="2:20" ht="13.5">
      <c r="B131" s="78"/>
      <c r="C131" s="79"/>
      <c r="D131" s="80"/>
      <c r="E131" s="80"/>
      <c r="F131" s="80"/>
      <c r="G131" s="80"/>
      <c r="H131" s="81"/>
      <c r="I131" s="288"/>
      <c r="J131" s="288"/>
      <c r="K131" s="288"/>
      <c r="L131" s="288"/>
      <c r="M131" s="288"/>
      <c r="N131" s="288"/>
      <c r="O131" s="288"/>
      <c r="P131" s="288"/>
      <c r="Q131" s="288"/>
      <c r="R131" s="330"/>
      <c r="S131" s="107"/>
      <c r="T131" s="77"/>
    </row>
    <row r="132" spans="2:20" ht="14.25" thickBot="1">
      <c r="B132" s="83"/>
      <c r="C132" s="84"/>
      <c r="D132" s="85"/>
      <c r="E132" s="85"/>
      <c r="F132" s="85"/>
      <c r="G132" s="85"/>
      <c r="H132" s="86"/>
      <c r="I132" s="306"/>
      <c r="J132" s="306"/>
      <c r="K132" s="306"/>
      <c r="L132" s="288"/>
      <c r="M132" s="288"/>
      <c r="N132" s="288"/>
      <c r="O132" s="288"/>
      <c r="P132" s="288"/>
      <c r="Q132" s="288"/>
      <c r="R132" s="331"/>
      <c r="S132" s="107"/>
      <c r="T132" s="77"/>
    </row>
    <row r="133" spans="2:20" ht="14.25" thickBot="1">
      <c r="B133" s="87" t="s">
        <v>6</v>
      </c>
      <c r="C133" s="88">
        <f t="shared" ref="C133:H133" si="9">COUNTIF(C123:C132,"x")</f>
        <v>0</v>
      </c>
      <c r="D133" s="88">
        <f t="shared" si="9"/>
        <v>0</v>
      </c>
      <c r="E133" s="88">
        <f t="shared" si="9"/>
        <v>0</v>
      </c>
      <c r="F133" s="88">
        <f t="shared" si="9"/>
        <v>0</v>
      </c>
      <c r="G133" s="88">
        <f t="shared" si="9"/>
        <v>0</v>
      </c>
      <c r="H133" s="119">
        <f t="shared" si="9"/>
        <v>6</v>
      </c>
      <c r="I133" s="89"/>
      <c r="J133" s="89"/>
      <c r="K133" s="89"/>
      <c r="L133" s="89"/>
      <c r="M133" s="89"/>
      <c r="N133" s="89"/>
      <c r="O133" s="89"/>
    </row>
    <row r="134" spans="2:20" ht="14.25" thickBot="1">
      <c r="B134" s="90" t="s">
        <v>6</v>
      </c>
      <c r="C134" s="253">
        <f>+((0*C133)+(0.2*D133)+(0.4*E133)+(0.6*F133)+(0.8*G133)+(1*H133))/MAX(B123:B132)</f>
        <v>1</v>
      </c>
      <c r="D134" s="254"/>
      <c r="E134" s="254"/>
      <c r="F134" s="254"/>
      <c r="G134" s="254"/>
      <c r="H134" s="255"/>
    </row>
    <row r="135" spans="2:20" ht="16.5" customHeight="1" thickBot="1">
      <c r="B135" s="264" t="s">
        <v>168</v>
      </c>
      <c r="C135" s="265"/>
      <c r="D135" s="265"/>
      <c r="E135" s="265"/>
      <c r="F135" s="265"/>
      <c r="G135" s="265"/>
      <c r="H135" s="265"/>
      <c r="I135" s="266" t="str">
        <f>+IF(C134&gt;=$Q$7, "TERPENUHI", "TIDAK TERPENUHI")</f>
        <v>TERPENUHI</v>
      </c>
      <c r="J135" s="266"/>
      <c r="K135" s="267"/>
    </row>
    <row r="137" spans="2:20" ht="13.5" thickBot="1"/>
    <row r="138" spans="2:20" ht="16.5" customHeight="1" thickBot="1">
      <c r="C138" s="289" t="s">
        <v>7</v>
      </c>
      <c r="D138" s="290"/>
      <c r="E138" s="290"/>
      <c r="F138" s="290"/>
      <c r="G138" s="290"/>
      <c r="H138" s="290"/>
      <c r="I138" s="291"/>
      <c r="J138" s="92" t="s">
        <v>169</v>
      </c>
      <c r="K138" s="92"/>
      <c r="L138" s="66"/>
      <c r="M138" s="66"/>
      <c r="N138" s="66"/>
      <c r="O138" s="66"/>
      <c r="P138" s="66"/>
      <c r="Q138" s="66"/>
      <c r="R138" s="329" t="s">
        <v>170</v>
      </c>
      <c r="S138" s="280" t="s">
        <v>170</v>
      </c>
      <c r="T138" s="67"/>
    </row>
    <row r="139" spans="2:20" ht="13.5" customHeight="1" thickBot="1">
      <c r="C139" s="339" t="s">
        <v>94</v>
      </c>
      <c r="D139" s="340"/>
      <c r="E139" s="340"/>
      <c r="F139" s="340"/>
      <c r="G139" s="340"/>
      <c r="H139" s="340"/>
      <c r="I139" s="340"/>
      <c r="J139" s="340"/>
      <c r="K139" s="341"/>
      <c r="L139" s="338" t="s">
        <v>3</v>
      </c>
      <c r="M139" s="338"/>
      <c r="N139" s="338"/>
      <c r="O139" s="338"/>
      <c r="P139" s="338"/>
      <c r="Q139" s="338"/>
      <c r="R139" s="330"/>
      <c r="S139" s="281"/>
      <c r="T139" s="67"/>
    </row>
    <row r="140" spans="2:20" ht="13.5" customHeight="1" thickBot="1">
      <c r="B140" s="68" t="s">
        <v>4</v>
      </c>
      <c r="C140" s="93">
        <v>0</v>
      </c>
      <c r="D140" s="94">
        <v>1</v>
      </c>
      <c r="E140" s="94">
        <v>2</v>
      </c>
      <c r="F140" s="94">
        <v>3</v>
      </c>
      <c r="G140" s="95">
        <v>4</v>
      </c>
      <c r="H140" s="96">
        <v>5</v>
      </c>
      <c r="I140" s="283" t="s">
        <v>5</v>
      </c>
      <c r="J140" s="284"/>
      <c r="K140" s="284"/>
      <c r="L140" s="284"/>
      <c r="M140" s="284"/>
      <c r="N140" s="284"/>
      <c r="O140" s="284"/>
      <c r="P140" s="284"/>
      <c r="Q140" s="284"/>
      <c r="R140" s="330"/>
      <c r="S140" s="282"/>
      <c r="T140" s="67"/>
    </row>
    <row r="141" spans="2:20" ht="13.5">
      <c r="B141" s="73">
        <v>1</v>
      </c>
      <c r="C141" s="74"/>
      <c r="D141" s="75"/>
      <c r="E141" s="75"/>
      <c r="F141" s="75"/>
      <c r="G141" s="173"/>
      <c r="H141" s="111" t="s">
        <v>218</v>
      </c>
      <c r="I141" s="346" t="s">
        <v>38</v>
      </c>
      <c r="J141" s="347" t="s">
        <v>38</v>
      </c>
      <c r="K141" s="347" t="s">
        <v>38</v>
      </c>
      <c r="L141" s="347" t="s">
        <v>38</v>
      </c>
      <c r="M141" s="347" t="s">
        <v>38</v>
      </c>
      <c r="N141" s="347" t="s">
        <v>38</v>
      </c>
      <c r="O141" s="347" t="s">
        <v>38</v>
      </c>
      <c r="P141" s="347" t="s">
        <v>38</v>
      </c>
      <c r="Q141" s="348" t="s">
        <v>38</v>
      </c>
      <c r="R141" s="330"/>
      <c r="S141" s="106"/>
      <c r="T141" s="77">
        <v>100</v>
      </c>
    </row>
    <row r="142" spans="2:20" ht="13.5">
      <c r="B142" s="78">
        <f t="shared" ref="B142:B151" si="10">+B141+1</f>
        <v>2</v>
      </c>
      <c r="C142" s="79"/>
      <c r="D142" s="80"/>
      <c r="E142" s="80"/>
      <c r="F142" s="80"/>
      <c r="G142" s="172"/>
      <c r="H142" s="112" t="s">
        <v>218</v>
      </c>
      <c r="I142" s="346" t="s">
        <v>39</v>
      </c>
      <c r="J142" s="347" t="s">
        <v>39</v>
      </c>
      <c r="K142" s="347" t="s">
        <v>39</v>
      </c>
      <c r="L142" s="347" t="s">
        <v>39</v>
      </c>
      <c r="M142" s="347" t="s">
        <v>39</v>
      </c>
      <c r="N142" s="347" t="s">
        <v>39</v>
      </c>
      <c r="O142" s="347" t="s">
        <v>39</v>
      </c>
      <c r="P142" s="347" t="s">
        <v>39</v>
      </c>
      <c r="Q142" s="348" t="s">
        <v>39</v>
      </c>
      <c r="R142" s="330"/>
      <c r="S142" s="107"/>
      <c r="T142" s="77">
        <v>100</v>
      </c>
    </row>
    <row r="143" spans="2:20" ht="13.5">
      <c r="B143" s="78">
        <f t="shared" si="10"/>
        <v>3</v>
      </c>
      <c r="C143" s="79"/>
      <c r="D143" s="80"/>
      <c r="E143" s="80"/>
      <c r="F143" s="80"/>
      <c r="G143" s="172"/>
      <c r="H143" s="112" t="s">
        <v>218</v>
      </c>
      <c r="I143" s="346" t="s">
        <v>40</v>
      </c>
      <c r="J143" s="347" t="s">
        <v>40</v>
      </c>
      <c r="K143" s="347" t="s">
        <v>40</v>
      </c>
      <c r="L143" s="347" t="s">
        <v>40</v>
      </c>
      <c r="M143" s="347" t="s">
        <v>40</v>
      </c>
      <c r="N143" s="347" t="s">
        <v>40</v>
      </c>
      <c r="O143" s="347" t="s">
        <v>40</v>
      </c>
      <c r="P143" s="347" t="s">
        <v>40</v>
      </c>
      <c r="Q143" s="348" t="s">
        <v>40</v>
      </c>
      <c r="R143" s="330"/>
      <c r="S143" s="107"/>
      <c r="T143" s="77">
        <v>100</v>
      </c>
    </row>
    <row r="144" spans="2:20" ht="13.5">
      <c r="B144" s="78">
        <f t="shared" si="10"/>
        <v>4</v>
      </c>
      <c r="C144" s="79"/>
      <c r="D144" s="80"/>
      <c r="E144" s="80"/>
      <c r="F144" s="80"/>
      <c r="G144" s="172"/>
      <c r="H144" s="112" t="s">
        <v>218</v>
      </c>
      <c r="I144" s="346" t="s">
        <v>41</v>
      </c>
      <c r="J144" s="347" t="s">
        <v>41</v>
      </c>
      <c r="K144" s="347" t="s">
        <v>41</v>
      </c>
      <c r="L144" s="347" t="s">
        <v>41</v>
      </c>
      <c r="M144" s="347" t="s">
        <v>41</v>
      </c>
      <c r="N144" s="347" t="s">
        <v>41</v>
      </c>
      <c r="O144" s="347" t="s">
        <v>41</v>
      </c>
      <c r="P144" s="347" t="s">
        <v>41</v>
      </c>
      <c r="Q144" s="348" t="s">
        <v>41</v>
      </c>
      <c r="R144" s="330"/>
      <c r="S144" s="107"/>
      <c r="T144" s="77"/>
    </row>
    <row r="145" spans="2:20" ht="13.5">
      <c r="B145" s="78">
        <f t="shared" si="10"/>
        <v>5</v>
      </c>
      <c r="C145" s="79"/>
      <c r="D145" s="80"/>
      <c r="E145" s="80"/>
      <c r="F145" s="80"/>
      <c r="G145" s="172"/>
      <c r="H145" s="112" t="s">
        <v>218</v>
      </c>
      <c r="I145" s="346" t="s">
        <v>42</v>
      </c>
      <c r="J145" s="347" t="s">
        <v>42</v>
      </c>
      <c r="K145" s="347" t="s">
        <v>42</v>
      </c>
      <c r="L145" s="347" t="s">
        <v>42</v>
      </c>
      <c r="M145" s="347" t="s">
        <v>42</v>
      </c>
      <c r="N145" s="347" t="s">
        <v>42</v>
      </c>
      <c r="O145" s="347" t="s">
        <v>42</v>
      </c>
      <c r="P145" s="347" t="s">
        <v>42</v>
      </c>
      <c r="Q145" s="348" t="s">
        <v>42</v>
      </c>
      <c r="R145" s="330"/>
      <c r="S145" s="107"/>
      <c r="T145" s="77"/>
    </row>
    <row r="146" spans="2:20" ht="15">
      <c r="B146" s="78">
        <f t="shared" si="10"/>
        <v>6</v>
      </c>
      <c r="C146" s="79"/>
      <c r="D146" s="80"/>
      <c r="E146" s="80"/>
      <c r="F146" s="80"/>
      <c r="G146" s="172"/>
      <c r="H146" s="81" t="s">
        <v>218</v>
      </c>
      <c r="I146" s="345" t="s">
        <v>78</v>
      </c>
      <c r="J146" s="347" t="s">
        <v>78</v>
      </c>
      <c r="K146" s="347" t="s">
        <v>78</v>
      </c>
      <c r="L146" s="347" t="s">
        <v>78</v>
      </c>
      <c r="M146" s="347" t="s">
        <v>78</v>
      </c>
      <c r="N146" s="347" t="s">
        <v>78</v>
      </c>
      <c r="O146" s="347" t="s">
        <v>78</v>
      </c>
      <c r="P146" s="347" t="s">
        <v>78</v>
      </c>
      <c r="Q146" s="348" t="s">
        <v>78</v>
      </c>
      <c r="R146" s="330"/>
      <c r="S146" s="107"/>
      <c r="T146" s="77"/>
    </row>
    <row r="147" spans="2:20" ht="13.5">
      <c r="B147" s="78">
        <f t="shared" si="10"/>
        <v>7</v>
      </c>
      <c r="C147" s="79"/>
      <c r="D147" s="80"/>
      <c r="E147" s="80"/>
      <c r="F147" s="80"/>
      <c r="G147" s="172"/>
      <c r="H147" s="81" t="s">
        <v>218</v>
      </c>
      <c r="I147" s="346" t="s">
        <v>43</v>
      </c>
      <c r="J147" s="347" t="s">
        <v>43</v>
      </c>
      <c r="K147" s="347" t="s">
        <v>43</v>
      </c>
      <c r="L147" s="347" t="s">
        <v>43</v>
      </c>
      <c r="M147" s="347" t="s">
        <v>43</v>
      </c>
      <c r="N147" s="347" t="s">
        <v>43</v>
      </c>
      <c r="O147" s="347" t="s">
        <v>43</v>
      </c>
      <c r="P147" s="347" t="s">
        <v>43</v>
      </c>
      <c r="Q147" s="348" t="s">
        <v>43</v>
      </c>
      <c r="R147" s="330"/>
      <c r="S147" s="107"/>
      <c r="T147" s="77"/>
    </row>
    <row r="148" spans="2:20" ht="15">
      <c r="B148" s="78">
        <f t="shared" si="10"/>
        <v>8</v>
      </c>
      <c r="C148" s="79"/>
      <c r="D148" s="80"/>
      <c r="E148" s="80"/>
      <c r="F148" s="80"/>
      <c r="G148" s="172"/>
      <c r="H148" s="81" t="s">
        <v>218</v>
      </c>
      <c r="I148" s="346" t="s">
        <v>79</v>
      </c>
      <c r="J148" s="347" t="s">
        <v>79</v>
      </c>
      <c r="K148" s="347" t="s">
        <v>79</v>
      </c>
      <c r="L148" s="347" t="s">
        <v>79</v>
      </c>
      <c r="M148" s="347" t="s">
        <v>79</v>
      </c>
      <c r="N148" s="347" t="s">
        <v>79</v>
      </c>
      <c r="O148" s="347" t="s">
        <v>79</v>
      </c>
      <c r="P148" s="347" t="s">
        <v>79</v>
      </c>
      <c r="Q148" s="348" t="s">
        <v>79</v>
      </c>
      <c r="R148" s="330"/>
      <c r="S148" s="107"/>
      <c r="T148" s="77"/>
    </row>
    <row r="149" spans="2:20" ht="13.5">
      <c r="B149" s="78">
        <f t="shared" si="10"/>
        <v>9</v>
      </c>
      <c r="C149" s="79"/>
      <c r="D149" s="80"/>
      <c r="E149" s="80"/>
      <c r="F149" s="80"/>
      <c r="G149" s="110"/>
      <c r="H149" s="167" t="s">
        <v>218</v>
      </c>
      <c r="I149" s="346" t="s">
        <v>44</v>
      </c>
      <c r="J149" s="347" t="s">
        <v>44</v>
      </c>
      <c r="K149" s="347" t="s">
        <v>44</v>
      </c>
      <c r="L149" s="347" t="s">
        <v>44</v>
      </c>
      <c r="M149" s="347" t="s">
        <v>44</v>
      </c>
      <c r="N149" s="347" t="s">
        <v>44</v>
      </c>
      <c r="O149" s="347" t="s">
        <v>44</v>
      </c>
      <c r="P149" s="347" t="s">
        <v>44</v>
      </c>
      <c r="Q149" s="348" t="s">
        <v>44</v>
      </c>
      <c r="R149" s="330"/>
      <c r="S149" s="107"/>
      <c r="T149" s="77"/>
    </row>
    <row r="150" spans="2:20" ht="13.5">
      <c r="B150" s="78">
        <f t="shared" si="10"/>
        <v>10</v>
      </c>
      <c r="C150" s="79"/>
      <c r="D150" s="80"/>
      <c r="E150" s="80"/>
      <c r="F150" s="80"/>
      <c r="G150" s="110"/>
      <c r="H150" s="167" t="s">
        <v>218</v>
      </c>
      <c r="I150" s="346" t="s">
        <v>45</v>
      </c>
      <c r="J150" s="347" t="s">
        <v>45</v>
      </c>
      <c r="K150" s="347" t="s">
        <v>45</v>
      </c>
      <c r="L150" s="347" t="s">
        <v>45</v>
      </c>
      <c r="M150" s="347" t="s">
        <v>45</v>
      </c>
      <c r="N150" s="347" t="s">
        <v>45</v>
      </c>
      <c r="O150" s="347" t="s">
        <v>45</v>
      </c>
      <c r="P150" s="347" t="s">
        <v>45</v>
      </c>
      <c r="Q150" s="348" t="s">
        <v>45</v>
      </c>
      <c r="R150" s="330"/>
      <c r="S150" s="107"/>
      <c r="T150" s="77"/>
    </row>
    <row r="151" spans="2:20" ht="15">
      <c r="B151" s="78">
        <f t="shared" si="10"/>
        <v>11</v>
      </c>
      <c r="C151" s="79"/>
      <c r="D151" s="80"/>
      <c r="E151" s="80"/>
      <c r="F151" s="80"/>
      <c r="G151" s="110"/>
      <c r="H151" s="112" t="s">
        <v>218</v>
      </c>
      <c r="I151" s="346" t="s">
        <v>142</v>
      </c>
      <c r="J151" s="347" t="s">
        <v>142</v>
      </c>
      <c r="K151" s="347" t="s">
        <v>142</v>
      </c>
      <c r="L151" s="347" t="s">
        <v>142</v>
      </c>
      <c r="M151" s="347" t="s">
        <v>142</v>
      </c>
      <c r="N151" s="347" t="s">
        <v>142</v>
      </c>
      <c r="O151" s="347" t="s">
        <v>142</v>
      </c>
      <c r="P151" s="347" t="s">
        <v>142</v>
      </c>
      <c r="Q151" s="348" t="s">
        <v>142</v>
      </c>
      <c r="R151" s="330"/>
      <c r="S151" s="107"/>
      <c r="T151" s="77"/>
    </row>
    <row r="152" spans="2:20" ht="13.5">
      <c r="B152" s="78"/>
      <c r="C152" s="79"/>
      <c r="D152" s="80"/>
      <c r="E152" s="80"/>
      <c r="F152" s="80"/>
      <c r="G152" s="110"/>
      <c r="H152" s="112"/>
      <c r="I152" s="349"/>
      <c r="J152" s="349"/>
      <c r="K152" s="349"/>
      <c r="L152" s="349"/>
      <c r="M152" s="349"/>
      <c r="N152" s="349"/>
      <c r="O152" s="349"/>
      <c r="P152" s="349"/>
      <c r="Q152" s="349"/>
      <c r="R152" s="330"/>
      <c r="S152" s="107"/>
      <c r="T152" s="77"/>
    </row>
    <row r="153" spans="2:20" ht="13.5">
      <c r="B153" s="78"/>
      <c r="C153" s="79"/>
      <c r="D153" s="80"/>
      <c r="E153" s="80"/>
      <c r="F153" s="80"/>
      <c r="G153" s="110"/>
      <c r="H153" s="112" t="s">
        <v>3</v>
      </c>
      <c r="I153" s="349"/>
      <c r="J153" s="349"/>
      <c r="K153" s="349"/>
      <c r="L153" s="349"/>
      <c r="M153" s="349"/>
      <c r="N153" s="349"/>
      <c r="O153" s="349"/>
      <c r="P153" s="349"/>
      <c r="Q153" s="349"/>
      <c r="R153" s="330"/>
      <c r="S153" s="107"/>
      <c r="T153" s="77"/>
    </row>
    <row r="154" spans="2:20" ht="13.5">
      <c r="B154" s="78"/>
      <c r="C154" s="79"/>
      <c r="D154" s="80"/>
      <c r="E154" s="80"/>
      <c r="F154" s="80"/>
      <c r="G154" s="80"/>
      <c r="H154" s="81"/>
      <c r="I154" s="349"/>
      <c r="J154" s="349"/>
      <c r="K154" s="349"/>
      <c r="L154" s="349"/>
      <c r="M154" s="349"/>
      <c r="N154" s="349"/>
      <c r="O154" s="349"/>
      <c r="P154" s="349"/>
      <c r="Q154" s="349"/>
      <c r="R154" s="330"/>
      <c r="S154" s="107"/>
      <c r="T154" s="77"/>
    </row>
    <row r="155" spans="2:20" ht="13.5">
      <c r="B155" s="78"/>
      <c r="C155" s="79"/>
      <c r="D155" s="80"/>
      <c r="E155" s="80"/>
      <c r="F155" s="80"/>
      <c r="G155" s="80"/>
      <c r="H155" s="81"/>
      <c r="I155" s="288"/>
      <c r="J155" s="288"/>
      <c r="K155" s="288"/>
      <c r="L155" s="288"/>
      <c r="M155" s="288"/>
      <c r="N155" s="288"/>
      <c r="O155" s="288"/>
      <c r="P155" s="288"/>
      <c r="Q155" s="288"/>
      <c r="R155" s="330"/>
      <c r="S155" s="107"/>
      <c r="T155" s="77"/>
    </row>
    <row r="156" spans="2:20" ht="14.25" thickBot="1">
      <c r="B156" s="83"/>
      <c r="C156" s="84"/>
      <c r="D156" s="85"/>
      <c r="E156" s="85"/>
      <c r="F156" s="85"/>
      <c r="G156" s="85"/>
      <c r="H156" s="86"/>
      <c r="I156" s="306"/>
      <c r="J156" s="306"/>
      <c r="K156" s="306"/>
      <c r="L156" s="288"/>
      <c r="M156" s="288"/>
      <c r="N156" s="288"/>
      <c r="O156" s="288"/>
      <c r="P156" s="288"/>
      <c r="Q156" s="288"/>
      <c r="R156" s="331"/>
      <c r="S156" s="107"/>
      <c r="T156" s="77"/>
    </row>
    <row r="157" spans="2:20" ht="14.25" thickBot="1">
      <c r="B157" s="87" t="s">
        <v>6</v>
      </c>
      <c r="C157" s="88">
        <f t="shared" ref="C157:H157" si="11">COUNTIF(C141:C156,"x")</f>
        <v>0</v>
      </c>
      <c r="D157" s="88">
        <f t="shared" si="11"/>
        <v>0</v>
      </c>
      <c r="E157" s="88">
        <f t="shared" si="11"/>
        <v>0</v>
      </c>
      <c r="F157" s="88">
        <f t="shared" si="11"/>
        <v>0</v>
      </c>
      <c r="G157" s="88">
        <f t="shared" si="11"/>
        <v>0</v>
      </c>
      <c r="H157" s="119">
        <f t="shared" si="11"/>
        <v>11</v>
      </c>
      <c r="I157" s="89"/>
      <c r="J157" s="89"/>
      <c r="K157" s="89"/>
      <c r="L157" s="89"/>
      <c r="M157" s="89"/>
      <c r="N157" s="89"/>
      <c r="O157" s="89"/>
    </row>
    <row r="158" spans="2:20" ht="14.25" thickBot="1">
      <c r="B158" s="90" t="s">
        <v>6</v>
      </c>
      <c r="C158" s="253">
        <f>+((0*C157)+(0.2*D157)+(0.4*E157)+(0.6*F157)+(0.8*G157)+(1*H157))/MAX(B141:B156)</f>
        <v>1</v>
      </c>
      <c r="D158" s="254"/>
      <c r="E158" s="254"/>
      <c r="F158" s="254"/>
      <c r="G158" s="254"/>
      <c r="H158" s="255"/>
    </row>
    <row r="159" spans="2:20" ht="16.5" customHeight="1" thickBot="1">
      <c r="B159" s="264" t="s">
        <v>171</v>
      </c>
      <c r="C159" s="265"/>
      <c r="D159" s="265"/>
      <c r="E159" s="265"/>
      <c r="F159" s="265"/>
      <c r="G159" s="265"/>
      <c r="H159" s="265"/>
      <c r="I159" s="266" t="str">
        <f>+IF(C158&gt;=$Q$7, "TERPENUHI", "TIDAK TERPENUHI")</f>
        <v>TERPENUHI</v>
      </c>
      <c r="J159" s="266"/>
      <c r="K159" s="267"/>
    </row>
    <row r="161" spans="2:20" ht="13.5" thickBot="1"/>
    <row r="162" spans="2:20" ht="16.5" customHeight="1" thickBot="1">
      <c r="C162" s="289" t="s">
        <v>7</v>
      </c>
      <c r="D162" s="290"/>
      <c r="E162" s="290"/>
      <c r="F162" s="290"/>
      <c r="G162" s="290"/>
      <c r="H162" s="290"/>
      <c r="I162" s="291"/>
      <c r="J162" s="92" t="s">
        <v>172</v>
      </c>
      <c r="K162" s="92"/>
      <c r="L162" s="66"/>
      <c r="M162" s="66"/>
      <c r="N162" s="66"/>
      <c r="O162" s="66"/>
      <c r="P162" s="66"/>
      <c r="Q162" s="66"/>
      <c r="R162" s="329" t="s">
        <v>173</v>
      </c>
      <c r="S162" s="280" t="s">
        <v>173</v>
      </c>
      <c r="T162" s="67"/>
    </row>
    <row r="163" spans="2:20" ht="13.5" customHeight="1" thickBot="1">
      <c r="C163" s="339" t="s">
        <v>94</v>
      </c>
      <c r="D163" s="340"/>
      <c r="E163" s="340"/>
      <c r="F163" s="340"/>
      <c r="G163" s="340"/>
      <c r="H163" s="340"/>
      <c r="I163" s="340"/>
      <c r="J163" s="340"/>
      <c r="K163" s="341"/>
      <c r="L163" s="338" t="s">
        <v>3</v>
      </c>
      <c r="M163" s="338"/>
      <c r="N163" s="338"/>
      <c r="O163" s="338"/>
      <c r="P163" s="338"/>
      <c r="Q163" s="338"/>
      <c r="R163" s="330"/>
      <c r="S163" s="281"/>
      <c r="T163" s="67"/>
    </row>
    <row r="164" spans="2:20" ht="13.5" customHeight="1" thickBot="1">
      <c r="B164" s="68" t="s">
        <v>4</v>
      </c>
      <c r="C164" s="93">
        <v>0</v>
      </c>
      <c r="D164" s="94">
        <v>1</v>
      </c>
      <c r="E164" s="94">
        <v>2</v>
      </c>
      <c r="F164" s="94">
        <v>3</v>
      </c>
      <c r="G164" s="95">
        <v>4</v>
      </c>
      <c r="H164" s="96">
        <v>5</v>
      </c>
      <c r="I164" s="283" t="s">
        <v>5</v>
      </c>
      <c r="J164" s="284"/>
      <c r="K164" s="284"/>
      <c r="L164" s="284"/>
      <c r="M164" s="284"/>
      <c r="N164" s="284"/>
      <c r="O164" s="284"/>
      <c r="P164" s="284"/>
      <c r="Q164" s="284"/>
      <c r="R164" s="330"/>
      <c r="S164" s="282"/>
      <c r="T164" s="67"/>
    </row>
    <row r="165" spans="2:20" ht="13.5">
      <c r="B165" s="73">
        <v>1</v>
      </c>
      <c r="C165" s="74"/>
      <c r="D165" s="75"/>
      <c r="E165" s="109"/>
      <c r="F165" s="75"/>
      <c r="G165" s="109"/>
      <c r="H165" s="166" t="s">
        <v>218</v>
      </c>
      <c r="I165" s="248" t="s">
        <v>46</v>
      </c>
      <c r="J165" s="249" t="s">
        <v>46</v>
      </c>
      <c r="K165" s="249" t="s">
        <v>46</v>
      </c>
      <c r="L165" s="249" t="s">
        <v>46</v>
      </c>
      <c r="M165" s="249" t="s">
        <v>46</v>
      </c>
      <c r="N165" s="249" t="s">
        <v>46</v>
      </c>
      <c r="O165" s="249" t="s">
        <v>46</v>
      </c>
      <c r="P165" s="249" t="s">
        <v>46</v>
      </c>
      <c r="Q165" s="250" t="s">
        <v>46</v>
      </c>
      <c r="R165" s="330"/>
      <c r="S165" s="106"/>
      <c r="T165" s="77">
        <v>100</v>
      </c>
    </row>
    <row r="166" spans="2:20" ht="13.5">
      <c r="B166" s="78">
        <f t="shared" ref="B166:B173" si="12">+B165+1</f>
        <v>2</v>
      </c>
      <c r="C166" s="79"/>
      <c r="D166" s="80"/>
      <c r="E166" s="110"/>
      <c r="F166" s="80"/>
      <c r="G166" s="110"/>
      <c r="H166" s="167" t="s">
        <v>218</v>
      </c>
      <c r="I166" s="248" t="s">
        <v>137</v>
      </c>
      <c r="J166" s="249" t="s">
        <v>47</v>
      </c>
      <c r="K166" s="249" t="s">
        <v>47</v>
      </c>
      <c r="L166" s="249" t="s">
        <v>47</v>
      </c>
      <c r="M166" s="249" t="s">
        <v>47</v>
      </c>
      <c r="N166" s="249" t="s">
        <v>47</v>
      </c>
      <c r="O166" s="249" t="s">
        <v>47</v>
      </c>
      <c r="P166" s="249" t="s">
        <v>47</v>
      </c>
      <c r="Q166" s="250" t="s">
        <v>47</v>
      </c>
      <c r="R166" s="330"/>
      <c r="S166" s="107"/>
      <c r="T166" s="77">
        <v>100</v>
      </c>
    </row>
    <row r="167" spans="2:20" ht="13.5">
      <c r="B167" s="78">
        <f t="shared" si="12"/>
        <v>3</v>
      </c>
      <c r="C167" s="79"/>
      <c r="D167" s="80"/>
      <c r="E167" s="110"/>
      <c r="F167" s="110"/>
      <c r="G167" s="110"/>
      <c r="H167" s="167" t="s">
        <v>218</v>
      </c>
      <c r="I167" s="248" t="s">
        <v>80</v>
      </c>
      <c r="J167" s="249" t="s">
        <v>80</v>
      </c>
      <c r="K167" s="249" t="s">
        <v>80</v>
      </c>
      <c r="L167" s="249" t="s">
        <v>80</v>
      </c>
      <c r="M167" s="249" t="s">
        <v>80</v>
      </c>
      <c r="N167" s="249" t="s">
        <v>80</v>
      </c>
      <c r="O167" s="249" t="s">
        <v>80</v>
      </c>
      <c r="P167" s="249" t="s">
        <v>80</v>
      </c>
      <c r="Q167" s="250" t="s">
        <v>80</v>
      </c>
      <c r="R167" s="330"/>
      <c r="S167" s="107"/>
      <c r="T167" s="77">
        <v>100</v>
      </c>
    </row>
    <row r="168" spans="2:20" ht="15">
      <c r="B168" s="78">
        <f t="shared" si="12"/>
        <v>4</v>
      </c>
      <c r="C168" s="79"/>
      <c r="D168" s="80"/>
      <c r="E168" s="110"/>
      <c r="F168" s="110"/>
      <c r="G168" s="110"/>
      <c r="H168" s="167" t="s">
        <v>218</v>
      </c>
      <c r="I168" s="248" t="s">
        <v>81</v>
      </c>
      <c r="J168" s="249" t="s">
        <v>81</v>
      </c>
      <c r="K168" s="249" t="s">
        <v>81</v>
      </c>
      <c r="L168" s="249" t="s">
        <v>81</v>
      </c>
      <c r="M168" s="249" t="s">
        <v>81</v>
      </c>
      <c r="N168" s="249" t="s">
        <v>81</v>
      </c>
      <c r="O168" s="249" t="s">
        <v>81</v>
      </c>
      <c r="P168" s="249" t="s">
        <v>81</v>
      </c>
      <c r="Q168" s="250" t="s">
        <v>81</v>
      </c>
      <c r="R168" s="330"/>
      <c r="S168" s="107"/>
      <c r="T168" s="77"/>
    </row>
    <row r="169" spans="2:20" ht="13.5">
      <c r="B169" s="78">
        <f t="shared" si="12"/>
        <v>5</v>
      </c>
      <c r="C169" s="79"/>
      <c r="D169" s="80"/>
      <c r="E169" s="110"/>
      <c r="F169" s="80"/>
      <c r="G169" s="110"/>
      <c r="H169" s="167" t="s">
        <v>218</v>
      </c>
      <c r="I169" s="248" t="s">
        <v>82</v>
      </c>
      <c r="J169" s="249" t="s">
        <v>82</v>
      </c>
      <c r="K169" s="249" t="s">
        <v>82</v>
      </c>
      <c r="L169" s="249" t="s">
        <v>82</v>
      </c>
      <c r="M169" s="249" t="s">
        <v>82</v>
      </c>
      <c r="N169" s="249" t="s">
        <v>82</v>
      </c>
      <c r="O169" s="249" t="s">
        <v>82</v>
      </c>
      <c r="P169" s="249" t="s">
        <v>82</v>
      </c>
      <c r="Q169" s="250" t="s">
        <v>82</v>
      </c>
      <c r="R169" s="330"/>
      <c r="S169" s="107"/>
      <c r="T169" s="77"/>
    </row>
    <row r="170" spans="2:20" ht="13.5">
      <c r="B170" s="78">
        <f t="shared" si="12"/>
        <v>6</v>
      </c>
      <c r="C170" s="79"/>
      <c r="D170" s="80"/>
      <c r="E170" s="110"/>
      <c r="F170" s="110"/>
      <c r="G170" s="110"/>
      <c r="H170" s="167" t="s">
        <v>218</v>
      </c>
      <c r="I170" s="248" t="s">
        <v>83</v>
      </c>
      <c r="J170" s="249" t="s">
        <v>83</v>
      </c>
      <c r="K170" s="249" t="s">
        <v>83</v>
      </c>
      <c r="L170" s="249" t="s">
        <v>83</v>
      </c>
      <c r="M170" s="249" t="s">
        <v>83</v>
      </c>
      <c r="N170" s="249" t="s">
        <v>83</v>
      </c>
      <c r="O170" s="249" t="s">
        <v>83</v>
      </c>
      <c r="P170" s="249" t="s">
        <v>83</v>
      </c>
      <c r="Q170" s="250" t="s">
        <v>83</v>
      </c>
      <c r="R170" s="330"/>
      <c r="S170" s="107"/>
      <c r="T170" s="77"/>
    </row>
    <row r="171" spans="2:20" ht="15">
      <c r="B171" s="78">
        <f t="shared" si="12"/>
        <v>7</v>
      </c>
      <c r="C171" s="79"/>
      <c r="D171" s="80"/>
      <c r="E171" s="80"/>
      <c r="F171" s="110"/>
      <c r="G171" s="110"/>
      <c r="H171" s="167" t="s">
        <v>218</v>
      </c>
      <c r="I171" s="248" t="s">
        <v>84</v>
      </c>
      <c r="J171" s="249" t="s">
        <v>84</v>
      </c>
      <c r="K171" s="249" t="s">
        <v>84</v>
      </c>
      <c r="L171" s="249" t="s">
        <v>84</v>
      </c>
      <c r="M171" s="249" t="s">
        <v>84</v>
      </c>
      <c r="N171" s="249" t="s">
        <v>84</v>
      </c>
      <c r="O171" s="249" t="s">
        <v>84</v>
      </c>
      <c r="P171" s="249" t="s">
        <v>84</v>
      </c>
      <c r="Q171" s="250" t="s">
        <v>84</v>
      </c>
      <c r="R171" s="330"/>
      <c r="S171" s="107"/>
      <c r="T171" s="77"/>
    </row>
    <row r="172" spans="2:20" ht="13.5">
      <c r="B172" s="78">
        <f t="shared" si="12"/>
        <v>8</v>
      </c>
      <c r="C172" s="79"/>
      <c r="D172" s="80"/>
      <c r="E172" s="80"/>
      <c r="F172" s="110"/>
      <c r="G172" s="110"/>
      <c r="H172" s="167" t="s">
        <v>3</v>
      </c>
      <c r="I172" s="248" t="s">
        <v>48</v>
      </c>
      <c r="J172" s="249" t="s">
        <v>48</v>
      </c>
      <c r="K172" s="249" t="s">
        <v>48</v>
      </c>
      <c r="L172" s="249" t="s">
        <v>48</v>
      </c>
      <c r="M172" s="249" t="s">
        <v>48</v>
      </c>
      <c r="N172" s="249" t="s">
        <v>48</v>
      </c>
      <c r="O172" s="249" t="s">
        <v>48</v>
      </c>
      <c r="P172" s="249" t="s">
        <v>48</v>
      </c>
      <c r="Q172" s="250" t="s">
        <v>48</v>
      </c>
      <c r="R172" s="330"/>
      <c r="S172" s="107"/>
      <c r="T172" s="77"/>
    </row>
    <row r="173" spans="2:20" ht="13.5">
      <c r="B173" s="78">
        <f t="shared" si="12"/>
        <v>9</v>
      </c>
      <c r="C173" s="79"/>
      <c r="D173" s="80"/>
      <c r="E173" s="80"/>
      <c r="F173" s="110"/>
      <c r="G173" s="110"/>
      <c r="H173" s="167" t="s">
        <v>3</v>
      </c>
      <c r="I173" s="345" t="s">
        <v>49</v>
      </c>
      <c r="J173" s="347" t="s">
        <v>49</v>
      </c>
      <c r="K173" s="347" t="s">
        <v>49</v>
      </c>
      <c r="L173" s="347" t="s">
        <v>49</v>
      </c>
      <c r="M173" s="347" t="s">
        <v>49</v>
      </c>
      <c r="N173" s="347" t="s">
        <v>49</v>
      </c>
      <c r="O173" s="347" t="s">
        <v>49</v>
      </c>
      <c r="P173" s="347" t="s">
        <v>49</v>
      </c>
      <c r="Q173" s="348" t="s">
        <v>49</v>
      </c>
      <c r="R173" s="330"/>
      <c r="S173" s="107"/>
      <c r="T173" s="77"/>
    </row>
    <row r="174" spans="2:20" ht="13.5">
      <c r="B174" s="78"/>
      <c r="C174" s="79"/>
      <c r="D174" s="80"/>
      <c r="E174" s="80"/>
      <c r="F174" s="80"/>
      <c r="G174" s="80"/>
      <c r="H174" s="81"/>
      <c r="I174" s="288"/>
      <c r="J174" s="288"/>
      <c r="K174" s="288"/>
      <c r="L174" s="288"/>
      <c r="M174" s="288"/>
      <c r="N174" s="288"/>
      <c r="O174" s="288"/>
      <c r="P174" s="288"/>
      <c r="Q174" s="288"/>
      <c r="R174" s="330"/>
      <c r="S174" s="107"/>
      <c r="T174" s="77"/>
    </row>
    <row r="175" spans="2:20" ht="14.25" thickBot="1">
      <c r="B175" s="83"/>
      <c r="C175" s="84"/>
      <c r="D175" s="85"/>
      <c r="E175" s="85"/>
      <c r="F175" s="85"/>
      <c r="G175" s="85"/>
      <c r="H175" s="86"/>
      <c r="I175" s="306"/>
      <c r="J175" s="306"/>
      <c r="K175" s="306"/>
      <c r="L175" s="288"/>
      <c r="M175" s="288"/>
      <c r="N175" s="288"/>
      <c r="O175" s="288"/>
      <c r="P175" s="288"/>
      <c r="Q175" s="288"/>
      <c r="R175" s="331"/>
      <c r="S175" s="107"/>
      <c r="T175" s="77"/>
    </row>
    <row r="176" spans="2:20" ht="14.25" thickBot="1">
      <c r="B176" s="87" t="s">
        <v>6</v>
      </c>
      <c r="C176" s="88">
        <f t="shared" ref="C176:H176" si="13">COUNTIF(C165:C175,"x")</f>
        <v>0</v>
      </c>
      <c r="D176" s="88">
        <f t="shared" si="13"/>
        <v>0</v>
      </c>
      <c r="E176" s="88">
        <f t="shared" si="13"/>
        <v>0</v>
      </c>
      <c r="F176" s="88">
        <f t="shared" si="13"/>
        <v>0</v>
      </c>
      <c r="G176" s="88">
        <f t="shared" si="13"/>
        <v>0</v>
      </c>
      <c r="H176" s="119">
        <f t="shared" si="13"/>
        <v>7</v>
      </c>
      <c r="I176" s="89"/>
      <c r="J176" s="89"/>
      <c r="K176" s="89"/>
      <c r="L176" s="89"/>
      <c r="M176" s="89"/>
      <c r="N176" s="89"/>
      <c r="O176" s="89"/>
    </row>
    <row r="177" spans="2:20" ht="14.25" thickBot="1">
      <c r="B177" s="90" t="s">
        <v>6</v>
      </c>
      <c r="C177" s="253">
        <f>+((0*C176)+(0.2*D176)+(0.4*E176)+(0.6*F176)+(0.8*G176)+(1*H176))/MAX(B159:B175)</f>
        <v>0.77777777777777779</v>
      </c>
      <c r="D177" s="254"/>
      <c r="E177" s="254"/>
      <c r="F177" s="254"/>
      <c r="G177" s="254"/>
      <c r="H177" s="255"/>
    </row>
    <row r="178" spans="2:20" ht="16.5" customHeight="1" thickBot="1">
      <c r="B178" s="264" t="s">
        <v>174</v>
      </c>
      <c r="C178" s="265"/>
      <c r="D178" s="265"/>
      <c r="E178" s="265"/>
      <c r="F178" s="265"/>
      <c r="G178" s="265"/>
      <c r="H178" s="265"/>
      <c r="I178" s="266" t="str">
        <f>+IF(C177&gt;=$Q$7, "TERPENUHI", "TIDAK TERPENUHI")</f>
        <v>TIDAK TERPENUHI</v>
      </c>
      <c r="J178" s="266"/>
      <c r="K178" s="267"/>
    </row>
    <row r="180" spans="2:20" ht="13.5" thickBot="1"/>
    <row r="181" spans="2:20" ht="16.5" customHeight="1" thickBot="1">
      <c r="C181" s="289" t="s">
        <v>7</v>
      </c>
      <c r="D181" s="290"/>
      <c r="E181" s="290"/>
      <c r="F181" s="290"/>
      <c r="G181" s="290"/>
      <c r="H181" s="290"/>
      <c r="I181" s="291"/>
      <c r="J181" s="92" t="s">
        <v>175</v>
      </c>
      <c r="K181" s="92"/>
      <c r="L181" s="66"/>
      <c r="M181" s="66"/>
      <c r="N181" s="66"/>
      <c r="O181" s="66"/>
      <c r="P181" s="66"/>
      <c r="Q181" s="66"/>
      <c r="R181" s="329" t="s">
        <v>176</v>
      </c>
      <c r="S181" s="280" t="s">
        <v>176</v>
      </c>
      <c r="T181" s="67"/>
    </row>
    <row r="182" spans="2:20" ht="13.5" customHeight="1" thickBot="1">
      <c r="C182" s="339" t="s">
        <v>94</v>
      </c>
      <c r="D182" s="340"/>
      <c r="E182" s="340"/>
      <c r="F182" s="340"/>
      <c r="G182" s="340"/>
      <c r="H182" s="340"/>
      <c r="I182" s="340"/>
      <c r="J182" s="340"/>
      <c r="K182" s="341"/>
      <c r="L182" s="338" t="s">
        <v>3</v>
      </c>
      <c r="M182" s="338"/>
      <c r="N182" s="338"/>
      <c r="O182" s="338"/>
      <c r="P182" s="338"/>
      <c r="Q182" s="338"/>
      <c r="R182" s="330"/>
      <c r="S182" s="281"/>
      <c r="T182" s="67"/>
    </row>
    <row r="183" spans="2:20" ht="13.5" customHeight="1" thickBot="1">
      <c r="B183" s="68" t="s">
        <v>4</v>
      </c>
      <c r="C183" s="93">
        <v>0</v>
      </c>
      <c r="D183" s="94">
        <v>1</v>
      </c>
      <c r="E183" s="94">
        <v>2</v>
      </c>
      <c r="F183" s="94">
        <v>3</v>
      </c>
      <c r="G183" s="95">
        <v>4</v>
      </c>
      <c r="H183" s="96">
        <v>5</v>
      </c>
      <c r="I183" s="283" t="s">
        <v>5</v>
      </c>
      <c r="J183" s="284"/>
      <c r="K183" s="284"/>
      <c r="L183" s="284"/>
      <c r="M183" s="284"/>
      <c r="N183" s="284"/>
      <c r="O183" s="284"/>
      <c r="P183" s="284"/>
      <c r="Q183" s="284"/>
      <c r="R183" s="330"/>
      <c r="S183" s="282"/>
      <c r="T183" s="67"/>
    </row>
    <row r="184" spans="2:20" ht="13.5">
      <c r="B184" s="73">
        <v>1</v>
      </c>
      <c r="C184" s="74"/>
      <c r="D184" s="75"/>
      <c r="E184" s="75"/>
      <c r="F184" s="109" t="s">
        <v>3</v>
      </c>
      <c r="G184" s="109"/>
      <c r="H184" s="76"/>
      <c r="I184" s="248" t="s">
        <v>50</v>
      </c>
      <c r="J184" s="249" t="s">
        <v>50</v>
      </c>
      <c r="K184" s="249" t="s">
        <v>50</v>
      </c>
      <c r="L184" s="249" t="s">
        <v>50</v>
      </c>
      <c r="M184" s="249" t="s">
        <v>50</v>
      </c>
      <c r="N184" s="249" t="s">
        <v>50</v>
      </c>
      <c r="O184" s="249" t="s">
        <v>50</v>
      </c>
      <c r="P184" s="249" t="s">
        <v>50</v>
      </c>
      <c r="Q184" s="250" t="s">
        <v>50</v>
      </c>
      <c r="R184" s="330"/>
      <c r="S184" s="106"/>
      <c r="T184" s="77">
        <v>100</v>
      </c>
    </row>
    <row r="185" spans="2:20" ht="13.5">
      <c r="B185" s="78">
        <f>+B184+1</f>
        <v>2</v>
      </c>
      <c r="C185" s="79"/>
      <c r="D185" s="80"/>
      <c r="E185" s="80"/>
      <c r="F185" s="110" t="s">
        <v>3</v>
      </c>
      <c r="G185" s="110"/>
      <c r="H185" s="81"/>
      <c r="I185" s="248" t="s">
        <v>51</v>
      </c>
      <c r="J185" s="249" t="s">
        <v>51</v>
      </c>
      <c r="K185" s="249" t="s">
        <v>51</v>
      </c>
      <c r="L185" s="249" t="s">
        <v>51</v>
      </c>
      <c r="M185" s="249" t="s">
        <v>51</v>
      </c>
      <c r="N185" s="249" t="s">
        <v>51</v>
      </c>
      <c r="O185" s="249" t="s">
        <v>51</v>
      </c>
      <c r="P185" s="249" t="s">
        <v>51</v>
      </c>
      <c r="Q185" s="250" t="s">
        <v>51</v>
      </c>
      <c r="R185" s="330"/>
      <c r="S185" s="107"/>
      <c r="T185" s="77">
        <v>100</v>
      </c>
    </row>
    <row r="186" spans="2:20" ht="13.5">
      <c r="B186" s="78">
        <f>+B185+1</f>
        <v>3</v>
      </c>
      <c r="C186" s="79"/>
      <c r="D186" s="80"/>
      <c r="E186" s="80"/>
      <c r="F186" s="110" t="s">
        <v>3</v>
      </c>
      <c r="G186" s="110"/>
      <c r="H186" s="81"/>
      <c r="I186" s="248" t="s">
        <v>52</v>
      </c>
      <c r="J186" s="249" t="s">
        <v>52</v>
      </c>
      <c r="K186" s="249" t="s">
        <v>52</v>
      </c>
      <c r="L186" s="249" t="s">
        <v>52</v>
      </c>
      <c r="M186" s="249" t="s">
        <v>52</v>
      </c>
      <c r="N186" s="249" t="s">
        <v>52</v>
      </c>
      <c r="O186" s="249" t="s">
        <v>52</v>
      </c>
      <c r="P186" s="249" t="s">
        <v>52</v>
      </c>
      <c r="Q186" s="250" t="s">
        <v>52</v>
      </c>
      <c r="R186" s="330"/>
      <c r="S186" s="107"/>
      <c r="T186" s="77">
        <v>100</v>
      </c>
    </row>
    <row r="187" spans="2:20" ht="13.5">
      <c r="B187" s="78">
        <f>+B186+1</f>
        <v>4</v>
      </c>
      <c r="C187" s="79"/>
      <c r="D187" s="80"/>
      <c r="E187" s="80"/>
      <c r="F187" s="110" t="s">
        <v>3</v>
      </c>
      <c r="G187" s="110"/>
      <c r="H187" s="81"/>
      <c r="I187" s="248" t="s">
        <v>53</v>
      </c>
      <c r="J187" s="249" t="s">
        <v>53</v>
      </c>
      <c r="K187" s="249" t="s">
        <v>53</v>
      </c>
      <c r="L187" s="249" t="s">
        <v>53</v>
      </c>
      <c r="M187" s="249" t="s">
        <v>53</v>
      </c>
      <c r="N187" s="249" t="s">
        <v>53</v>
      </c>
      <c r="O187" s="249" t="s">
        <v>53</v>
      </c>
      <c r="P187" s="249" t="s">
        <v>53</v>
      </c>
      <c r="Q187" s="250" t="s">
        <v>53</v>
      </c>
      <c r="R187" s="330"/>
      <c r="S187" s="107"/>
      <c r="T187" s="77"/>
    </row>
    <row r="188" spans="2:20" ht="13.5">
      <c r="B188" s="78">
        <f>+B187+1</f>
        <v>5</v>
      </c>
      <c r="C188" s="79"/>
      <c r="D188" s="80"/>
      <c r="E188" s="80"/>
      <c r="F188" s="110" t="s">
        <v>3</v>
      </c>
      <c r="G188" s="110"/>
      <c r="H188" s="81"/>
      <c r="I188" s="346" t="s">
        <v>143</v>
      </c>
      <c r="J188" s="347" t="s">
        <v>54</v>
      </c>
      <c r="K188" s="347" t="s">
        <v>54</v>
      </c>
      <c r="L188" s="347" t="s">
        <v>54</v>
      </c>
      <c r="M188" s="347" t="s">
        <v>54</v>
      </c>
      <c r="N188" s="347" t="s">
        <v>54</v>
      </c>
      <c r="O188" s="347" t="s">
        <v>54</v>
      </c>
      <c r="P188" s="347" t="s">
        <v>54</v>
      </c>
      <c r="Q188" s="348" t="s">
        <v>54</v>
      </c>
      <c r="R188" s="330"/>
      <c r="S188" s="107"/>
      <c r="T188" s="77"/>
    </row>
    <row r="189" spans="2:20" ht="13.5">
      <c r="B189" s="78">
        <f>+B188+1</f>
        <v>6</v>
      </c>
      <c r="C189" s="79"/>
      <c r="D189" s="80"/>
      <c r="E189" s="80"/>
      <c r="F189" s="110" t="s">
        <v>3</v>
      </c>
      <c r="G189" s="110"/>
      <c r="H189" s="81"/>
      <c r="I189" s="248" t="s">
        <v>55</v>
      </c>
      <c r="J189" s="249" t="s">
        <v>55</v>
      </c>
      <c r="K189" s="249" t="s">
        <v>55</v>
      </c>
      <c r="L189" s="249" t="s">
        <v>55</v>
      </c>
      <c r="M189" s="249" t="s">
        <v>55</v>
      </c>
      <c r="N189" s="249" t="s">
        <v>55</v>
      </c>
      <c r="O189" s="249" t="s">
        <v>55</v>
      </c>
      <c r="P189" s="249" t="s">
        <v>55</v>
      </c>
      <c r="Q189" s="250" t="s">
        <v>55</v>
      </c>
      <c r="R189" s="330"/>
      <c r="S189" s="107"/>
      <c r="T189" s="77"/>
    </row>
    <row r="190" spans="2:20" ht="13.5">
      <c r="B190" s="78">
        <v>7</v>
      </c>
      <c r="C190" s="79"/>
      <c r="D190" s="80"/>
      <c r="E190" s="80"/>
      <c r="F190" s="110" t="s">
        <v>3</v>
      </c>
      <c r="G190" s="110"/>
      <c r="H190" s="81"/>
      <c r="I190" s="248" t="s">
        <v>85</v>
      </c>
      <c r="J190" s="249" t="s">
        <v>85</v>
      </c>
      <c r="K190" s="249" t="s">
        <v>85</v>
      </c>
      <c r="L190" s="249" t="s">
        <v>85</v>
      </c>
      <c r="M190" s="249" t="s">
        <v>85</v>
      </c>
      <c r="N190" s="249" t="s">
        <v>85</v>
      </c>
      <c r="O190" s="249" t="s">
        <v>85</v>
      </c>
      <c r="P190" s="249" t="s">
        <v>85</v>
      </c>
      <c r="Q190" s="250" t="s">
        <v>85</v>
      </c>
      <c r="R190" s="330"/>
      <c r="S190" s="107"/>
      <c r="T190" s="77"/>
    </row>
    <row r="191" spans="2:20" ht="13.5">
      <c r="B191" s="78">
        <v>8</v>
      </c>
      <c r="C191" s="79"/>
      <c r="D191" s="80"/>
      <c r="E191" s="80"/>
      <c r="F191" s="110" t="s">
        <v>3</v>
      </c>
      <c r="G191" s="110"/>
      <c r="H191" s="81"/>
      <c r="I191" s="248" t="s">
        <v>86</v>
      </c>
      <c r="J191" s="249" t="s">
        <v>86</v>
      </c>
      <c r="K191" s="249" t="s">
        <v>86</v>
      </c>
      <c r="L191" s="249" t="s">
        <v>86</v>
      </c>
      <c r="M191" s="249" t="s">
        <v>86</v>
      </c>
      <c r="N191" s="249" t="s">
        <v>86</v>
      </c>
      <c r="O191" s="249" t="s">
        <v>86</v>
      </c>
      <c r="P191" s="249" t="s">
        <v>86</v>
      </c>
      <c r="Q191" s="250" t="s">
        <v>86</v>
      </c>
      <c r="R191" s="330"/>
      <c r="S191" s="107"/>
      <c r="T191" s="77"/>
    </row>
    <row r="192" spans="2:20" ht="13.5">
      <c r="B192" s="83"/>
      <c r="C192" s="84"/>
      <c r="D192" s="85"/>
      <c r="E192" s="85"/>
      <c r="F192" s="85"/>
      <c r="G192" s="85"/>
      <c r="H192" s="86"/>
      <c r="I192" s="108"/>
      <c r="J192" s="99"/>
      <c r="K192" s="99"/>
      <c r="L192" s="82"/>
      <c r="M192" s="82"/>
      <c r="N192" s="82"/>
      <c r="O192" s="82"/>
      <c r="P192" s="82"/>
      <c r="Q192" s="82"/>
      <c r="R192" s="330"/>
      <c r="S192" s="107"/>
      <c r="T192" s="77"/>
    </row>
    <row r="193" spans="2:20" ht="14.25" thickBot="1">
      <c r="B193" s="83"/>
      <c r="C193" s="84"/>
      <c r="D193" s="85"/>
      <c r="E193" s="85"/>
      <c r="F193" s="85"/>
      <c r="G193" s="85"/>
      <c r="H193" s="86"/>
      <c r="I193" s="306"/>
      <c r="J193" s="306"/>
      <c r="K193" s="306"/>
      <c r="L193" s="288"/>
      <c r="M193" s="288"/>
      <c r="N193" s="288"/>
      <c r="O193" s="288"/>
      <c r="P193" s="288"/>
      <c r="Q193" s="288"/>
      <c r="R193" s="331"/>
      <c r="S193" s="107"/>
      <c r="T193" s="77"/>
    </row>
    <row r="194" spans="2:20" ht="14.25" thickBot="1">
      <c r="B194" s="87" t="s">
        <v>6</v>
      </c>
      <c r="C194" s="88">
        <f t="shared" ref="C194:H194" si="14">COUNTIF(C184:C193,"x")</f>
        <v>0</v>
      </c>
      <c r="D194" s="88">
        <f t="shared" si="14"/>
        <v>0</v>
      </c>
      <c r="E194" s="88">
        <f t="shared" si="14"/>
        <v>0</v>
      </c>
      <c r="F194" s="88">
        <f t="shared" si="14"/>
        <v>0</v>
      </c>
      <c r="G194" s="88">
        <f t="shared" si="14"/>
        <v>0</v>
      </c>
      <c r="H194" s="119">
        <f t="shared" si="14"/>
        <v>0</v>
      </c>
      <c r="I194" s="89"/>
      <c r="J194" s="89"/>
      <c r="K194" s="89"/>
      <c r="L194" s="89"/>
      <c r="M194" s="89"/>
      <c r="N194" s="89"/>
      <c r="O194" s="89"/>
    </row>
    <row r="195" spans="2:20" ht="14.25" thickBot="1">
      <c r="B195" s="90" t="s">
        <v>6</v>
      </c>
      <c r="C195" s="253">
        <f>+((0*C194)+(0.2*D194)+(0.4*E194)+(0.6*F194)+(0.8*G194)+(1*H194))/MAX(B176:B193)</f>
        <v>0</v>
      </c>
      <c r="D195" s="254"/>
      <c r="E195" s="254"/>
      <c r="F195" s="254"/>
      <c r="G195" s="254"/>
      <c r="H195" s="255"/>
    </row>
    <row r="196" spans="2:20" ht="16.5" customHeight="1" thickBot="1">
      <c r="B196" s="264" t="s">
        <v>177</v>
      </c>
      <c r="C196" s="265"/>
      <c r="D196" s="265"/>
      <c r="E196" s="265"/>
      <c r="F196" s="265"/>
      <c r="G196" s="265"/>
      <c r="H196" s="265"/>
      <c r="I196" s="266" t="str">
        <f>+IF(C195&gt;=$Q$7, "TERPENUHI", "TIDAK TERPENUHI")</f>
        <v>TIDAK TERPENUHI</v>
      </c>
      <c r="J196" s="266"/>
      <c r="K196" s="267"/>
    </row>
    <row r="197" spans="2:20" ht="16.5" thickBot="1">
      <c r="B197" s="97"/>
      <c r="C197" s="97"/>
      <c r="D197" s="97"/>
      <c r="E197" s="97"/>
      <c r="F197" s="97"/>
      <c r="G197" s="97"/>
      <c r="H197" s="97"/>
      <c r="I197" s="98"/>
      <c r="J197" s="98"/>
      <c r="K197" s="98"/>
    </row>
    <row r="198" spans="2:20" ht="45" customHeight="1" thickBot="1">
      <c r="B198" s="353" t="s">
        <v>192</v>
      </c>
      <c r="C198" s="354"/>
      <c r="D198" s="354"/>
      <c r="E198" s="354"/>
      <c r="F198" s="354"/>
      <c r="G198" s="354"/>
      <c r="H198" s="354"/>
      <c r="I198" s="354"/>
      <c r="J198" s="354"/>
      <c r="K198" s="354"/>
      <c r="L198" s="355">
        <f>Summary_Penilaian!$H$18</f>
        <v>7</v>
      </c>
      <c r="M198" s="356"/>
      <c r="N198" s="186"/>
      <c r="O198" s="186"/>
      <c r="P198" s="186"/>
      <c r="Q198" s="186"/>
      <c r="R198" s="187"/>
    </row>
    <row r="199" spans="2:20" ht="23.25" customHeight="1" thickBot="1">
      <c r="B199" s="350" t="s">
        <v>178</v>
      </c>
      <c r="C199" s="351"/>
      <c r="D199" s="351"/>
      <c r="E199" s="351"/>
      <c r="F199" s="351"/>
      <c r="G199" s="351"/>
      <c r="H199" s="351"/>
      <c r="I199" s="351"/>
      <c r="J199" s="351"/>
      <c r="K199" s="351"/>
      <c r="L199" s="351"/>
      <c r="M199" s="351"/>
      <c r="N199" s="351"/>
      <c r="O199" s="351"/>
      <c r="P199" s="351"/>
      <c r="Q199" s="351"/>
      <c r="R199" s="352"/>
    </row>
  </sheetData>
  <mergeCells count="215">
    <mergeCell ref="B199:R199"/>
    <mergeCell ref="I184:Q184"/>
    <mergeCell ref="I185:Q185"/>
    <mergeCell ref="I186:Q186"/>
    <mergeCell ref="I187:Q187"/>
    <mergeCell ref="B198:K198"/>
    <mergeCell ref="L198:M198"/>
    <mergeCell ref="I193:Q193"/>
    <mergeCell ref="C195:H195"/>
    <mergeCell ref="B196:H196"/>
    <mergeCell ref="I196:K196"/>
    <mergeCell ref="I190:Q190"/>
    <mergeCell ref="I191:Q191"/>
    <mergeCell ref="I188:Q188"/>
    <mergeCell ref="I189:Q189"/>
    <mergeCell ref="S181:S183"/>
    <mergeCell ref="L182:Q182"/>
    <mergeCell ref="I183:Q183"/>
    <mergeCell ref="C182:K182"/>
    <mergeCell ref="R181:R193"/>
    <mergeCell ref="S162:S164"/>
    <mergeCell ref="C181:I181"/>
    <mergeCell ref="L163:Q163"/>
    <mergeCell ref="I164:Q164"/>
    <mergeCell ref="I175:Q175"/>
    <mergeCell ref="C177:H177"/>
    <mergeCell ref="B178:H178"/>
    <mergeCell ref="I178:K178"/>
    <mergeCell ref="I169:Q169"/>
    <mergeCell ref="I171:Q171"/>
    <mergeCell ref="I172:Q172"/>
    <mergeCell ref="C158:H158"/>
    <mergeCell ref="B159:H159"/>
    <mergeCell ref="I159:K159"/>
    <mergeCell ref="I154:Q154"/>
    <mergeCell ref="I155:Q155"/>
    <mergeCell ref="C163:K163"/>
    <mergeCell ref="R162:R175"/>
    <mergeCell ref="I165:Q165"/>
    <mergeCell ref="I166:Q166"/>
    <mergeCell ref="I167:Q167"/>
    <mergeCell ref="I168:Q168"/>
    <mergeCell ref="I173:Q173"/>
    <mergeCell ref="I170:Q170"/>
    <mergeCell ref="C162:I162"/>
    <mergeCell ref="I174:Q174"/>
    <mergeCell ref="I145:Q145"/>
    <mergeCell ref="I146:Q146"/>
    <mergeCell ref="C138:I138"/>
    <mergeCell ref="S138:S140"/>
    <mergeCell ref="L139:Q139"/>
    <mergeCell ref="I140:Q140"/>
    <mergeCell ref="C139:K139"/>
    <mergeCell ref="R138:R156"/>
    <mergeCell ref="I143:Q143"/>
    <mergeCell ref="I149:Q149"/>
    <mergeCell ref="I150:Q150"/>
    <mergeCell ref="I151:Q151"/>
    <mergeCell ref="I147:Q147"/>
    <mergeCell ref="I148:Q148"/>
    <mergeCell ref="I156:Q156"/>
    <mergeCell ref="I141:Q141"/>
    <mergeCell ref="I142:Q142"/>
    <mergeCell ref="I152:Q152"/>
    <mergeCell ref="I153:Q153"/>
    <mergeCell ref="I130:Q130"/>
    <mergeCell ref="I144:Q144"/>
    <mergeCell ref="I132:Q132"/>
    <mergeCell ref="S120:S122"/>
    <mergeCell ref="L121:Q121"/>
    <mergeCell ref="I122:Q122"/>
    <mergeCell ref="C121:K121"/>
    <mergeCell ref="R120:R132"/>
    <mergeCell ref="C134:H134"/>
    <mergeCell ref="B135:H135"/>
    <mergeCell ref="I135:K135"/>
    <mergeCell ref="I131:Q131"/>
    <mergeCell ref="I129:Q129"/>
    <mergeCell ref="C116:H116"/>
    <mergeCell ref="B117:H117"/>
    <mergeCell ref="I117:K117"/>
    <mergeCell ref="I112:Q112"/>
    <mergeCell ref="I113:Q113"/>
    <mergeCell ref="I114:Q114"/>
    <mergeCell ref="I127:Q127"/>
    <mergeCell ref="I128:Q128"/>
    <mergeCell ref="C120:I120"/>
    <mergeCell ref="I123:Q123"/>
    <mergeCell ref="I124:Q124"/>
    <mergeCell ref="I125:Q125"/>
    <mergeCell ref="I126:Q126"/>
    <mergeCell ref="C101:I101"/>
    <mergeCell ref="I89:Q89"/>
    <mergeCell ref="I95:Q95"/>
    <mergeCell ref="I91:Q91"/>
    <mergeCell ref="I92:Q92"/>
    <mergeCell ref="S101:S103"/>
    <mergeCell ref="L102:Q102"/>
    <mergeCell ref="I103:Q103"/>
    <mergeCell ref="C102:K102"/>
    <mergeCell ref="R101:R114"/>
    <mergeCell ref="I104:Q104"/>
    <mergeCell ref="I105:Q105"/>
    <mergeCell ref="I106:Q106"/>
    <mergeCell ref="I111:Q111"/>
    <mergeCell ref="I107:Q107"/>
    <mergeCell ref="I108:Q108"/>
    <mergeCell ref="I109:Q109"/>
    <mergeCell ref="I110:Q110"/>
    <mergeCell ref="S82:S84"/>
    <mergeCell ref="L83:Q83"/>
    <mergeCell ref="I84:Q84"/>
    <mergeCell ref="C83:K83"/>
    <mergeCell ref="R82:R95"/>
    <mergeCell ref="C82:I82"/>
    <mergeCell ref="I93:Q93"/>
    <mergeCell ref="C97:H97"/>
    <mergeCell ref="B98:H98"/>
    <mergeCell ref="I98:K98"/>
    <mergeCell ref="I94:Q94"/>
    <mergeCell ref="B79:H79"/>
    <mergeCell ref="I79:K79"/>
    <mergeCell ref="I90:Q90"/>
    <mergeCell ref="I85:Q85"/>
    <mergeCell ref="I88:Q88"/>
    <mergeCell ref="I86:Q86"/>
    <mergeCell ref="I87:Q87"/>
    <mergeCell ref="I73:Q73"/>
    <mergeCell ref="I69:Q69"/>
    <mergeCell ref="I70:Q70"/>
    <mergeCell ref="S62:S64"/>
    <mergeCell ref="I64:Q64"/>
    <mergeCell ref="R62:R76"/>
    <mergeCell ref="I65:Q65"/>
    <mergeCell ref="I66:Q66"/>
    <mergeCell ref="I76:Q76"/>
    <mergeCell ref="I75:Q75"/>
    <mergeCell ref="C78:H78"/>
    <mergeCell ref="I40:M40"/>
    <mergeCell ref="C40:G40"/>
    <mergeCell ref="C63:G63"/>
    <mergeCell ref="I63:M63"/>
    <mergeCell ref="B59:H59"/>
    <mergeCell ref="I56:Q56"/>
    <mergeCell ref="C58:H58"/>
    <mergeCell ref="I54:Q54"/>
    <mergeCell ref="I59:K59"/>
    <mergeCell ref="C62:I62"/>
    <mergeCell ref="I71:Q71"/>
    <mergeCell ref="I72:Q72"/>
    <mergeCell ref="I68:Q68"/>
    <mergeCell ref="I74:Q74"/>
    <mergeCell ref="S39:S41"/>
    <mergeCell ref="I41:Q41"/>
    <mergeCell ref="R39:R56"/>
    <mergeCell ref="I42:Q42"/>
    <mergeCell ref="I43:Q43"/>
    <mergeCell ref="I55:Q55"/>
    <mergeCell ref="C39:I39"/>
    <mergeCell ref="C2:Q2"/>
    <mergeCell ref="O7:P7"/>
    <mergeCell ref="O8:P8"/>
    <mergeCell ref="I19:Q19"/>
    <mergeCell ref="I18:Q18"/>
    <mergeCell ref="I33:Q33"/>
    <mergeCell ref="I32:Q32"/>
    <mergeCell ref="C11:Q11"/>
    <mergeCell ref="C10:Q10"/>
    <mergeCell ref="G17:H17"/>
    <mergeCell ref="G18:H18"/>
    <mergeCell ref="G14:H14"/>
    <mergeCell ref="G15:H15"/>
    <mergeCell ref="E12:F21"/>
    <mergeCell ref="I12:Q12"/>
    <mergeCell ref="G16:H16"/>
    <mergeCell ref="I15:Q15"/>
    <mergeCell ref="I16:Q16"/>
    <mergeCell ref="C12:D21"/>
    <mergeCell ref="I20:Q20"/>
    <mergeCell ref="G12:H12"/>
    <mergeCell ref="G13:H13"/>
    <mergeCell ref="I13:Q13"/>
    <mergeCell ref="G19:H19"/>
    <mergeCell ref="G20:H20"/>
    <mergeCell ref="I14:Q14"/>
    <mergeCell ref="I17:Q17"/>
    <mergeCell ref="S25:S27"/>
    <mergeCell ref="I27:Q27"/>
    <mergeCell ref="R25:R33"/>
    <mergeCell ref="I31:Q31"/>
    <mergeCell ref="C25:I25"/>
    <mergeCell ref="I28:Q28"/>
    <mergeCell ref="I29:Q29"/>
    <mergeCell ref="I30:Q30"/>
    <mergeCell ref="C22:I22"/>
    <mergeCell ref="J22:K22"/>
    <mergeCell ref="I67:Q67"/>
    <mergeCell ref="G21:H21"/>
    <mergeCell ref="C35:H35"/>
    <mergeCell ref="I44:Q44"/>
    <mergeCell ref="I45:Q45"/>
    <mergeCell ref="I53:Q53"/>
    <mergeCell ref="I46:Q46"/>
    <mergeCell ref="I47:Q47"/>
    <mergeCell ref="I48:Q48"/>
    <mergeCell ref="I49:Q49"/>
    <mergeCell ref="I51:Q51"/>
    <mergeCell ref="I52:Q52"/>
    <mergeCell ref="I50:Q50"/>
    <mergeCell ref="L22:Q22"/>
    <mergeCell ref="I26:M26"/>
    <mergeCell ref="C26:G26"/>
    <mergeCell ref="B36:H36"/>
    <mergeCell ref="I36:K36"/>
    <mergeCell ref="I21:Q21"/>
  </mergeCells>
  <phoneticPr fontId="2" type="noConversion"/>
  <conditionalFormatting sqref="I196:K196 I117:K117 I135:K135 I159:K159 I178:K178 I98:K98 I79:K79 I59:K59">
    <cfRule type="expression" dxfId="51" priority="9" stopIfTrue="1">
      <formula>C58&gt;=$Q$7</formula>
    </cfRule>
    <cfRule type="expression" dxfId="50" priority="10" stopIfTrue="1">
      <formula>C58&lt;$Q$7</formula>
    </cfRule>
  </conditionalFormatting>
  <conditionalFormatting sqref="T187:T189 T168:T173 T144:T153 T126:T129 T106:T111 T87:T92 T68:T73 T45:T53 T31">
    <cfRule type="cellIs" dxfId="49" priority="11" stopIfTrue="1" operator="equal">
      <formula>0</formula>
    </cfRule>
    <cfRule type="expression" dxfId="48" priority="12" stopIfTrue="1">
      <formula>"f13&gt;=$v$8"</formula>
    </cfRule>
  </conditionalFormatting>
  <conditionalFormatting sqref="T185:T186 T166:T167 T142:T143 T124:T125 T105 T86 T66:T67 T43:T44 T29:T30">
    <cfRule type="cellIs" dxfId="47" priority="13" stopIfTrue="1" operator="equal">
      <formula>0</formula>
    </cfRule>
    <cfRule type="expression" dxfId="46" priority="14" stopIfTrue="1">
      <formula>T29&gt;=#REF!</formula>
    </cfRule>
  </conditionalFormatting>
  <conditionalFormatting sqref="T184 T165 T141 T123 T104 T85 T65 T42 T28">
    <cfRule type="cellIs" dxfId="45" priority="15" stopIfTrue="1" operator="equal">
      <formula>0</formula>
    </cfRule>
    <cfRule type="expression" dxfId="44" priority="16" stopIfTrue="1">
      <formula>T28&gt;=#REF!</formula>
    </cfRule>
  </conditionalFormatting>
  <conditionalFormatting sqref="I184:Q193 I165:Q175 I123:Q132 I65:Q76 I104:Q114 I85:Q95 I42:Q56 I28:Q33 I154:Q156 I141:Q151">
    <cfRule type="expression" dxfId="43" priority="17" stopIfTrue="1">
      <formula>#REF!="P"</formula>
    </cfRule>
    <cfRule type="expression" dxfId="42" priority="18" stopIfTrue="1">
      <formula>#REF!="M"</formula>
    </cfRule>
    <cfRule type="expression" dxfId="41" priority="19" stopIfTrue="1">
      <formula>#REF!="T"</formula>
    </cfRule>
  </conditionalFormatting>
  <conditionalFormatting sqref="I36:K36">
    <cfRule type="expression" dxfId="40" priority="20" stopIfTrue="1">
      <formula>$C$35&gt;=$Q$7</formula>
    </cfRule>
    <cfRule type="expression" dxfId="39" priority="21" stopIfTrue="1">
      <formula>$C$35&lt;$Q$7</formula>
    </cfRule>
  </conditionalFormatting>
  <conditionalFormatting sqref="L198:M198">
    <cfRule type="cellIs" dxfId="38" priority="22" stopIfTrue="1" operator="lessThan">
      <formula>3</formula>
    </cfRule>
    <cfRule type="cellIs" dxfId="37" priority="23" stopIfTrue="1" operator="between">
      <formula>3</formula>
      <formula>7</formula>
    </cfRule>
    <cfRule type="cellIs" dxfId="36" priority="24" stopIfTrue="1" operator="lessThanOrEqual">
      <formula>9</formula>
    </cfRule>
  </conditionalFormatting>
  <conditionalFormatting sqref="I36:K36">
    <cfRule type="expression" dxfId="35" priority="7" stopIfTrue="1">
      <formula>C35&gt;=$Q$7</formula>
    </cfRule>
    <cfRule type="expression" dxfId="34" priority="8" stopIfTrue="1">
      <formula>C35&lt;$Q$7</formula>
    </cfRule>
  </conditionalFormatting>
  <conditionalFormatting sqref="I152:Q152">
    <cfRule type="expression" dxfId="33" priority="4" stopIfTrue="1">
      <formula>#REF!="P"</formula>
    </cfRule>
    <cfRule type="expression" dxfId="32" priority="5" stopIfTrue="1">
      <formula>#REF!="M"</formula>
    </cfRule>
    <cfRule type="expression" dxfId="31" priority="6" stopIfTrue="1">
      <formula>#REF!="T"</formula>
    </cfRule>
  </conditionalFormatting>
  <conditionalFormatting sqref="I153:Q153">
    <cfRule type="expression" dxfId="30" priority="1" stopIfTrue="1">
      <formula>#REF!="P"</formula>
    </cfRule>
    <cfRule type="expression" dxfId="29" priority="2" stopIfTrue="1">
      <formula>#REF!="M"</formula>
    </cfRule>
    <cfRule type="expression" dxfId="28" priority="3" stopIfTrue="1">
      <formula>#REF!="T"</formula>
    </cfRule>
  </conditionalFormatting>
  <pageMargins left="0.74803149606299213" right="0.59055118110236227" top="0.59055118110236227" bottom="0.47244094488188981" header="0.51181102362204722" footer="0.47244094488188981"/>
  <pageSetup paperSize="9" scale="75" fitToHeight="9" orientation="portrait" r:id="rId1"/>
  <headerFooter alignWithMargins="0">
    <oddFooter>&amp;L&amp;"Vogel,Italic"dedi@psat.BPPT</oddFooter>
  </headerFooter>
  <rowBreaks count="3" manualBreakCount="3">
    <brk id="60" max="16383" man="1"/>
    <brk id="118" max="16383" man="1"/>
    <brk id="1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417" r:id="rId4" name="Option Button 273">
              <controlPr defaultSize="0" autoFill="0" autoLine="0" autoPict="0">
                <anchor moveWithCells="1">
                  <from>
                    <xdr:col>6</xdr:col>
                    <xdr:colOff>85725</xdr:colOff>
                    <xdr:row>10</xdr:row>
                    <xdr:rowOff>228600</xdr:rowOff>
                  </from>
                  <to>
                    <xdr:col>8</xdr:col>
                    <xdr:colOff>28575</xdr:colOff>
                    <xdr:row>12</xdr:row>
                    <xdr:rowOff>38100</xdr:rowOff>
                  </to>
                </anchor>
              </controlPr>
            </control>
          </mc:Choice>
        </mc:AlternateContent>
        <mc:AlternateContent xmlns:mc="http://schemas.openxmlformats.org/markup-compatibility/2006">
          <mc:Choice Requires="x14">
            <control shapeId="6418" r:id="rId5" name="Option Button 274">
              <controlPr defaultSize="0" autoFill="0" autoLine="0" autoPict="0">
                <anchor moveWithCells="1">
                  <from>
                    <xdr:col>6</xdr:col>
                    <xdr:colOff>85725</xdr:colOff>
                    <xdr:row>11</xdr:row>
                    <xdr:rowOff>123825</xdr:rowOff>
                  </from>
                  <to>
                    <xdr:col>8</xdr:col>
                    <xdr:colOff>28575</xdr:colOff>
                    <xdr:row>13</xdr:row>
                    <xdr:rowOff>38100</xdr:rowOff>
                  </to>
                </anchor>
              </controlPr>
            </control>
          </mc:Choice>
        </mc:AlternateContent>
        <mc:AlternateContent xmlns:mc="http://schemas.openxmlformats.org/markup-compatibility/2006">
          <mc:Choice Requires="x14">
            <control shapeId="6419" r:id="rId6" name="Option Button 275">
              <controlPr defaultSize="0" autoFill="0" autoLine="0" autoPict="0">
                <anchor moveWithCells="1">
                  <from>
                    <xdr:col>6</xdr:col>
                    <xdr:colOff>85725</xdr:colOff>
                    <xdr:row>12</xdr:row>
                    <xdr:rowOff>123825</xdr:rowOff>
                  </from>
                  <to>
                    <xdr:col>8</xdr:col>
                    <xdr:colOff>28575</xdr:colOff>
                    <xdr:row>14</xdr:row>
                    <xdr:rowOff>38100</xdr:rowOff>
                  </to>
                </anchor>
              </controlPr>
            </control>
          </mc:Choice>
        </mc:AlternateContent>
        <mc:AlternateContent xmlns:mc="http://schemas.openxmlformats.org/markup-compatibility/2006">
          <mc:Choice Requires="x14">
            <control shapeId="6420" r:id="rId7" name="Option Button 276">
              <controlPr defaultSize="0" autoFill="0" autoLine="0" autoPict="0">
                <anchor moveWithCells="1">
                  <from>
                    <xdr:col>6</xdr:col>
                    <xdr:colOff>85725</xdr:colOff>
                    <xdr:row>13</xdr:row>
                    <xdr:rowOff>123825</xdr:rowOff>
                  </from>
                  <to>
                    <xdr:col>8</xdr:col>
                    <xdr:colOff>28575</xdr:colOff>
                    <xdr:row>15</xdr:row>
                    <xdr:rowOff>38100</xdr:rowOff>
                  </to>
                </anchor>
              </controlPr>
            </control>
          </mc:Choice>
        </mc:AlternateContent>
        <mc:AlternateContent xmlns:mc="http://schemas.openxmlformats.org/markup-compatibility/2006">
          <mc:Choice Requires="x14">
            <control shapeId="6421" r:id="rId8" name="Option Button 277">
              <controlPr defaultSize="0" autoFill="0" autoLine="0" autoPict="0">
                <anchor moveWithCells="1">
                  <from>
                    <xdr:col>6</xdr:col>
                    <xdr:colOff>85725</xdr:colOff>
                    <xdr:row>14</xdr:row>
                    <xdr:rowOff>123825</xdr:rowOff>
                  </from>
                  <to>
                    <xdr:col>8</xdr:col>
                    <xdr:colOff>28575</xdr:colOff>
                    <xdr:row>16</xdr:row>
                    <xdr:rowOff>38100</xdr:rowOff>
                  </to>
                </anchor>
              </controlPr>
            </control>
          </mc:Choice>
        </mc:AlternateContent>
        <mc:AlternateContent xmlns:mc="http://schemas.openxmlformats.org/markup-compatibility/2006">
          <mc:Choice Requires="x14">
            <control shapeId="6422" r:id="rId9" name="Option Button 278">
              <controlPr defaultSize="0" autoFill="0" autoLine="0" autoPict="0">
                <anchor moveWithCells="1">
                  <from>
                    <xdr:col>6</xdr:col>
                    <xdr:colOff>85725</xdr:colOff>
                    <xdr:row>15</xdr:row>
                    <xdr:rowOff>123825</xdr:rowOff>
                  </from>
                  <to>
                    <xdr:col>8</xdr:col>
                    <xdr:colOff>28575</xdr:colOff>
                    <xdr:row>17</xdr:row>
                    <xdr:rowOff>38100</xdr:rowOff>
                  </to>
                </anchor>
              </controlPr>
            </control>
          </mc:Choice>
        </mc:AlternateContent>
        <mc:AlternateContent xmlns:mc="http://schemas.openxmlformats.org/markup-compatibility/2006">
          <mc:Choice Requires="x14">
            <control shapeId="6423" r:id="rId10" name="Option Button 279">
              <controlPr defaultSize="0" autoFill="0" autoLine="0" autoPict="0">
                <anchor moveWithCells="1">
                  <from>
                    <xdr:col>6</xdr:col>
                    <xdr:colOff>85725</xdr:colOff>
                    <xdr:row>16</xdr:row>
                    <xdr:rowOff>123825</xdr:rowOff>
                  </from>
                  <to>
                    <xdr:col>8</xdr:col>
                    <xdr:colOff>28575</xdr:colOff>
                    <xdr:row>18</xdr:row>
                    <xdr:rowOff>38100</xdr:rowOff>
                  </to>
                </anchor>
              </controlPr>
            </control>
          </mc:Choice>
        </mc:AlternateContent>
        <mc:AlternateContent xmlns:mc="http://schemas.openxmlformats.org/markup-compatibility/2006">
          <mc:Choice Requires="x14">
            <control shapeId="6424" r:id="rId11" name="Option Button 280">
              <controlPr defaultSize="0" autoFill="0" autoLine="0" autoPict="0">
                <anchor moveWithCells="1">
                  <from>
                    <xdr:col>6</xdr:col>
                    <xdr:colOff>85725</xdr:colOff>
                    <xdr:row>17</xdr:row>
                    <xdr:rowOff>123825</xdr:rowOff>
                  </from>
                  <to>
                    <xdr:col>8</xdr:col>
                    <xdr:colOff>28575</xdr:colOff>
                    <xdr:row>19</xdr:row>
                    <xdr:rowOff>38100</xdr:rowOff>
                  </to>
                </anchor>
              </controlPr>
            </control>
          </mc:Choice>
        </mc:AlternateContent>
        <mc:AlternateContent xmlns:mc="http://schemas.openxmlformats.org/markup-compatibility/2006">
          <mc:Choice Requires="x14">
            <control shapeId="6425" r:id="rId12" name="Option Button 281">
              <controlPr defaultSize="0" autoFill="0" autoLine="0" autoPict="0">
                <anchor moveWithCells="1">
                  <from>
                    <xdr:col>6</xdr:col>
                    <xdr:colOff>85725</xdr:colOff>
                    <xdr:row>18</xdr:row>
                    <xdr:rowOff>133350</xdr:rowOff>
                  </from>
                  <to>
                    <xdr:col>8</xdr:col>
                    <xdr:colOff>28575</xdr:colOff>
                    <xdr:row>20</xdr:row>
                    <xdr:rowOff>38100</xdr:rowOff>
                  </to>
                </anchor>
              </controlPr>
            </control>
          </mc:Choice>
        </mc:AlternateContent>
        <mc:AlternateContent xmlns:mc="http://schemas.openxmlformats.org/markup-compatibility/2006">
          <mc:Choice Requires="x14">
            <control shapeId="6427" r:id="rId13" name="Option Button 283">
              <controlPr defaultSize="0" autoFill="0" autoLine="0" autoPict="0">
                <anchor moveWithCells="1">
                  <from>
                    <xdr:col>6</xdr:col>
                    <xdr:colOff>85725</xdr:colOff>
                    <xdr:row>19</xdr:row>
                    <xdr:rowOff>142875</xdr:rowOff>
                  </from>
                  <to>
                    <xdr:col>8</xdr:col>
                    <xdr:colOff>28575</xdr:colOff>
                    <xdr:row>20</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D13"/>
  <sheetViews>
    <sheetView zoomScale="90" zoomScaleNormal="90" workbookViewId="0">
      <selection activeCell="C6" sqref="C6"/>
    </sheetView>
  </sheetViews>
  <sheetFormatPr defaultRowHeight="12.75"/>
  <cols>
    <col min="1" max="1" width="2.85546875" customWidth="1"/>
    <col min="3" max="3" width="41.28515625" customWidth="1"/>
    <col min="4" max="4" width="95.42578125" customWidth="1"/>
  </cols>
  <sheetData>
    <row r="2" spans="2:4" ht="27" thickBot="1">
      <c r="B2" s="357" t="s">
        <v>124</v>
      </c>
      <c r="C2" s="357"/>
      <c r="D2" s="357"/>
    </row>
    <row r="3" spans="2:4" ht="27" thickBot="1">
      <c r="B3" s="358" t="s">
        <v>60</v>
      </c>
      <c r="C3" s="359"/>
      <c r="D3" s="156" t="s">
        <v>117</v>
      </c>
    </row>
    <row r="4" spans="2:4" ht="114" thickBot="1">
      <c r="B4" s="162">
        <v>9</v>
      </c>
      <c r="C4" s="157" t="s">
        <v>118</v>
      </c>
      <c r="D4" s="158" t="s">
        <v>129</v>
      </c>
    </row>
    <row r="5" spans="2:4" ht="122.25" thickBot="1">
      <c r="B5" s="163">
        <v>8</v>
      </c>
      <c r="C5" s="157" t="s">
        <v>125</v>
      </c>
      <c r="D5" s="158" t="s">
        <v>130</v>
      </c>
    </row>
    <row r="6" spans="2:4" ht="133.5" thickBot="1">
      <c r="B6" s="163">
        <v>7</v>
      </c>
      <c r="C6" s="157" t="s">
        <v>119</v>
      </c>
      <c r="D6" s="158" t="s">
        <v>131</v>
      </c>
    </row>
    <row r="7" spans="2:4" ht="102" thickBot="1">
      <c r="B7" s="161">
        <v>6</v>
      </c>
      <c r="C7" s="157" t="s">
        <v>120</v>
      </c>
      <c r="D7" s="157" t="s">
        <v>132</v>
      </c>
    </row>
    <row r="8" spans="2:4" ht="142.5" thickBot="1">
      <c r="B8" s="161">
        <v>5</v>
      </c>
      <c r="C8" s="157" t="s">
        <v>136</v>
      </c>
      <c r="D8" s="157" t="s">
        <v>133</v>
      </c>
    </row>
    <row r="9" spans="2:4" ht="122.25" thickBot="1">
      <c r="B9" s="161">
        <v>4</v>
      </c>
      <c r="C9" s="157" t="s">
        <v>126</v>
      </c>
      <c r="D9" s="157" t="s">
        <v>134</v>
      </c>
    </row>
    <row r="10" spans="2:4" ht="102" thickBot="1">
      <c r="B10" s="159">
        <v>3</v>
      </c>
      <c r="C10" s="157" t="s">
        <v>127</v>
      </c>
      <c r="D10" s="157" t="s">
        <v>132</v>
      </c>
    </row>
    <row r="11" spans="2:4" ht="102" thickBot="1">
      <c r="B11" s="159">
        <v>2</v>
      </c>
      <c r="C11" s="157" t="s">
        <v>121</v>
      </c>
      <c r="D11" s="157" t="s">
        <v>135</v>
      </c>
    </row>
    <row r="12" spans="2:4" ht="81.75" thickBot="1">
      <c r="B12" s="160">
        <v>1</v>
      </c>
      <c r="C12" s="157" t="s">
        <v>122</v>
      </c>
      <c r="D12" s="157" t="s">
        <v>128</v>
      </c>
    </row>
    <row r="13" spans="2:4">
      <c r="B13" s="360" t="s">
        <v>123</v>
      </c>
      <c r="C13" s="360"/>
    </row>
  </sheetData>
  <mergeCells count="3">
    <mergeCell ref="B2:D2"/>
    <mergeCell ref="B3:C3"/>
    <mergeCell ref="B13:C13"/>
  </mergeCells>
  <phoneticPr fontId="2" type="noConversion"/>
  <pageMargins left="0.75" right="0.75" top="1" bottom="1" header="0.5" footer="0.5"/>
  <pageSetup scale="60"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97"/>
  <sheetViews>
    <sheetView topLeftCell="F56" zoomScaleNormal="100" workbookViewId="0">
      <selection activeCell="L20" sqref="L20:T20"/>
    </sheetView>
  </sheetViews>
  <sheetFormatPr defaultRowHeight="12.75"/>
  <cols>
    <col min="1" max="1" width="11" hidden="1" customWidth="1"/>
    <col min="2" max="2" width="4.7109375" hidden="1" customWidth="1"/>
    <col min="3" max="3" width="7.7109375" hidden="1" customWidth="1"/>
    <col min="4" max="4" width="5.7109375" hidden="1" customWidth="1"/>
    <col min="5" max="5" width="4.7109375" hidden="1" customWidth="1"/>
    <col min="6" max="6" width="3.7109375" customWidth="1"/>
    <col min="7" max="7" width="4.28515625" customWidth="1"/>
    <col min="8" max="8" width="30.28515625" customWidth="1"/>
    <col min="9" max="9" width="6" customWidth="1"/>
    <col min="10" max="10" width="4.140625" customWidth="1"/>
    <col min="11" max="11" width="2.85546875" customWidth="1"/>
    <col min="12" max="12" width="6.7109375" customWidth="1"/>
    <col min="13" max="13" width="2.5703125" customWidth="1"/>
    <col min="14" max="14" width="1.42578125" customWidth="1"/>
    <col min="15" max="15" width="4.85546875" style="64" customWidth="1"/>
    <col min="16" max="16" width="4.28515625" customWidth="1"/>
    <col min="17" max="17" width="10.5703125" customWidth="1"/>
    <col min="18" max="18" width="2.28515625" customWidth="1"/>
    <col min="19" max="19" width="6.7109375" customWidth="1"/>
    <col min="20" max="20" width="13" customWidth="1"/>
    <col min="21" max="21" width="3.42578125" customWidth="1"/>
    <col min="22" max="22" width="4.140625" customWidth="1"/>
    <col min="23" max="23" width="11.7109375" customWidth="1"/>
  </cols>
  <sheetData>
    <row r="2" spans="7:23" ht="12" customHeight="1">
      <c r="G2" s="1"/>
      <c r="H2" s="2"/>
      <c r="I2" s="2"/>
      <c r="J2" s="2"/>
      <c r="K2" s="2"/>
      <c r="L2" s="2"/>
      <c r="M2" s="2"/>
      <c r="N2" s="2"/>
      <c r="O2" s="3"/>
      <c r="P2" s="2"/>
      <c r="Q2" s="2"/>
      <c r="R2" s="2"/>
      <c r="S2" s="2"/>
      <c r="T2" s="2"/>
      <c r="U2" s="2"/>
      <c r="V2" s="2"/>
      <c r="W2" s="4"/>
    </row>
    <row r="3" spans="7:23" ht="27">
      <c r="G3" s="5"/>
      <c r="H3" s="361" t="s">
        <v>100</v>
      </c>
      <c r="I3" s="361"/>
      <c r="J3" s="361"/>
      <c r="K3" s="361"/>
      <c r="L3" s="361"/>
      <c r="M3" s="361"/>
      <c r="N3" s="361"/>
      <c r="O3" s="361"/>
      <c r="P3" s="361"/>
      <c r="Q3" s="361"/>
      <c r="R3" s="361"/>
      <c r="S3" s="361"/>
      <c r="T3" s="361"/>
      <c r="U3" s="361"/>
      <c r="V3" s="361"/>
      <c r="W3" s="362"/>
    </row>
    <row r="4" spans="7:23" ht="27">
      <c r="G4" s="5"/>
      <c r="H4" s="361" t="s">
        <v>139</v>
      </c>
      <c r="I4" s="361"/>
      <c r="J4" s="361"/>
      <c r="K4" s="361"/>
      <c r="L4" s="361"/>
      <c r="M4" s="361"/>
      <c r="N4" s="361"/>
      <c r="O4" s="361"/>
      <c r="P4" s="361"/>
      <c r="Q4" s="361"/>
      <c r="R4" s="361"/>
      <c r="S4" s="361"/>
      <c r="T4" s="361"/>
      <c r="U4" s="361"/>
      <c r="V4" s="361"/>
      <c r="W4" s="362"/>
    </row>
    <row r="5" spans="7:23" s="100" customFormat="1">
      <c r="G5" s="101"/>
      <c r="H5" s="14"/>
      <c r="I5" s="14"/>
      <c r="J5" s="14"/>
      <c r="K5" s="14"/>
      <c r="L5" s="14"/>
      <c r="M5" s="14"/>
      <c r="N5" s="14"/>
      <c r="O5" s="14"/>
      <c r="P5" s="14"/>
      <c r="Q5" s="14"/>
      <c r="R5" s="14"/>
      <c r="S5" s="14"/>
      <c r="T5" s="14"/>
      <c r="U5" s="14"/>
      <c r="V5" s="14"/>
      <c r="W5" s="12"/>
    </row>
    <row r="6" spans="7:23" ht="18">
      <c r="G6" s="5"/>
      <c r="H6" s="6"/>
      <c r="I6" s="6"/>
      <c r="J6" s="6"/>
      <c r="K6" s="6"/>
      <c r="L6" s="6"/>
      <c r="M6" s="6"/>
      <c r="N6" s="6"/>
      <c r="O6" s="7"/>
      <c r="P6" s="6"/>
      <c r="Q6" s="6"/>
      <c r="R6" s="6"/>
      <c r="S6" s="137" t="s">
        <v>101</v>
      </c>
      <c r="T6" s="363">
        <f>M14</f>
        <v>43284</v>
      </c>
      <c r="U6" s="363"/>
      <c r="V6" s="364">
        <v>1</v>
      </c>
      <c r="W6" s="365"/>
    </row>
    <row r="7" spans="7:23" ht="30.75" customHeight="1">
      <c r="G7" s="5"/>
      <c r="H7" s="366" t="s">
        <v>59</v>
      </c>
      <c r="I7" s="366"/>
      <c r="J7" s="366"/>
      <c r="K7" s="366"/>
      <c r="L7" s="367" t="s">
        <v>180</v>
      </c>
      <c r="M7" s="367"/>
      <c r="N7" s="367"/>
      <c r="O7" s="367"/>
      <c r="P7" s="367"/>
      <c r="Q7" s="367"/>
      <c r="R7" s="367"/>
      <c r="S7" s="367"/>
      <c r="T7" s="367"/>
      <c r="U7" s="367"/>
      <c r="V7" s="367"/>
      <c r="W7" s="367"/>
    </row>
    <row r="8" spans="7:23" ht="18">
      <c r="G8" s="5"/>
      <c r="H8" s="368" t="s">
        <v>58</v>
      </c>
      <c r="I8" s="368"/>
      <c r="J8" s="368"/>
      <c r="K8" s="368"/>
      <c r="L8" s="367" t="s">
        <v>0</v>
      </c>
      <c r="M8" s="367"/>
      <c r="N8" s="367"/>
      <c r="O8" s="367"/>
      <c r="P8" s="367"/>
      <c r="Q8" s="367"/>
      <c r="R8" s="367"/>
      <c r="S8" s="367"/>
      <c r="T8" s="367"/>
      <c r="U8" s="367"/>
      <c r="V8" s="367"/>
      <c r="W8" s="367"/>
    </row>
    <row r="9" spans="7:23" ht="18">
      <c r="G9" s="5"/>
      <c r="H9" s="368" t="s">
        <v>1</v>
      </c>
      <c r="I9" s="368"/>
      <c r="J9" s="368"/>
      <c r="K9" s="368"/>
      <c r="L9" s="367" t="s">
        <v>181</v>
      </c>
      <c r="M9" s="367"/>
      <c r="N9" s="367"/>
      <c r="O9" s="367"/>
      <c r="P9" s="367"/>
      <c r="Q9" s="367"/>
      <c r="R9" s="367"/>
      <c r="S9" s="367"/>
      <c r="T9" s="367"/>
      <c r="U9" s="367"/>
      <c r="V9" s="367"/>
      <c r="W9" s="367"/>
    </row>
    <row r="10" spans="7:23" ht="18">
      <c r="G10" s="5"/>
      <c r="H10" s="368" t="s">
        <v>57</v>
      </c>
      <c r="I10" s="368"/>
      <c r="J10" s="368"/>
      <c r="K10" s="368"/>
      <c r="L10" s="367" t="s">
        <v>182</v>
      </c>
      <c r="M10" s="367"/>
      <c r="N10" s="367"/>
      <c r="O10" s="367"/>
      <c r="P10" s="367"/>
      <c r="Q10" s="367"/>
      <c r="R10" s="367"/>
      <c r="S10" s="367"/>
      <c r="T10" s="367"/>
      <c r="U10" s="367"/>
      <c r="V10" s="367"/>
      <c r="W10" s="367"/>
    </row>
    <row r="11" spans="7:23" ht="18">
      <c r="G11" s="5"/>
      <c r="H11" s="368" t="s">
        <v>61</v>
      </c>
      <c r="I11" s="368"/>
      <c r="J11" s="368"/>
      <c r="K11" s="368"/>
      <c r="L11" s="378" t="s">
        <v>0</v>
      </c>
      <c r="M11" s="378"/>
      <c r="N11" s="378"/>
      <c r="O11" s="378"/>
      <c r="P11" s="378"/>
      <c r="Q11" s="378"/>
      <c r="R11" s="378"/>
      <c r="S11" s="378"/>
      <c r="T11" s="378"/>
      <c r="U11" s="378"/>
      <c r="V11" s="378"/>
      <c r="W11" s="378"/>
    </row>
    <row r="12" spans="7:23" ht="18">
      <c r="G12" s="5"/>
      <c r="H12" s="11"/>
      <c r="I12" s="11"/>
      <c r="J12" s="11"/>
      <c r="K12" s="11"/>
      <c r="L12" s="379" t="s">
        <v>62</v>
      </c>
      <c r="M12" s="379"/>
      <c r="N12" s="379"/>
      <c r="O12" s="379"/>
      <c r="P12" s="379"/>
      <c r="Q12" s="379"/>
      <c r="R12" s="379"/>
      <c r="S12" s="379"/>
      <c r="T12" s="379"/>
      <c r="U12" s="379"/>
      <c r="V12" s="379"/>
      <c r="W12" s="379"/>
    </row>
    <row r="13" spans="7:23" ht="18">
      <c r="G13" s="5"/>
      <c r="H13" s="11"/>
      <c r="I13" s="11"/>
      <c r="J13" s="11"/>
      <c r="K13" s="11"/>
      <c r="L13" s="9"/>
      <c r="M13" s="9"/>
      <c r="N13" s="9"/>
      <c r="O13" s="9"/>
      <c r="P13" s="9"/>
      <c r="Q13" s="9"/>
      <c r="R13" s="9"/>
      <c r="S13" s="9"/>
      <c r="T13" s="9"/>
      <c r="U13" s="9"/>
      <c r="V13" s="9"/>
      <c r="W13" s="10"/>
    </row>
    <row r="14" spans="7:23" ht="18" customHeight="1">
      <c r="G14" s="5"/>
      <c r="H14" s="380" t="s">
        <v>188</v>
      </c>
      <c r="I14" s="380"/>
      <c r="J14" s="380"/>
      <c r="K14" s="380"/>
      <c r="L14" s="135" t="s">
        <v>102</v>
      </c>
      <c r="M14" s="381">
        <v>43284</v>
      </c>
      <c r="N14" s="381"/>
      <c r="O14" s="381"/>
      <c r="P14" s="381"/>
      <c r="Q14" s="135"/>
      <c r="R14" s="135"/>
      <c r="S14" s="135"/>
      <c r="T14" s="135"/>
      <c r="U14" s="135"/>
      <c r="V14" s="135"/>
      <c r="W14" s="12"/>
    </row>
    <row r="15" spans="7:23" ht="16.5" thickBot="1">
      <c r="G15" s="5"/>
      <c r="H15" s="13"/>
      <c r="I15" s="14"/>
      <c r="J15" s="14"/>
      <c r="K15" s="14"/>
      <c r="L15" s="14"/>
      <c r="M15" s="14"/>
      <c r="N15" s="14"/>
      <c r="O15" s="14"/>
      <c r="P15" s="14"/>
      <c r="Q15" s="14"/>
      <c r="R15" s="14"/>
      <c r="S15" s="14"/>
      <c r="T15" s="14"/>
      <c r="U15" s="14"/>
      <c r="V15" s="14"/>
      <c r="W15" s="12"/>
    </row>
    <row r="16" spans="7:23" ht="45.75" thickBot="1">
      <c r="G16" s="5"/>
      <c r="H16" s="369" t="s">
        <v>189</v>
      </c>
      <c r="I16" s="370"/>
      <c r="J16" s="370"/>
      <c r="K16" s="370"/>
      <c r="L16" s="371">
        <f>Q33</f>
        <v>7</v>
      </c>
      <c r="M16" s="372"/>
      <c r="N16" s="373" t="s">
        <v>190</v>
      </c>
      <c r="O16" s="373"/>
      <c r="P16" s="373"/>
      <c r="Q16" s="373"/>
      <c r="R16" s="374" t="s">
        <v>99</v>
      </c>
      <c r="S16" s="375"/>
      <c r="T16" s="375"/>
      <c r="U16" s="376">
        <f>'Tekno-Meter_2.5'!$Q$7</f>
        <v>0.8</v>
      </c>
      <c r="V16" s="377"/>
      <c r="W16" s="136"/>
    </row>
    <row r="17" spans="7:23" s="100" customFormat="1" ht="13.5" thickBot="1">
      <c r="G17" s="101"/>
      <c r="H17" s="102"/>
      <c r="I17" s="102"/>
      <c r="J17" s="102"/>
      <c r="K17" s="102"/>
      <c r="L17" s="102"/>
      <c r="M17" s="103"/>
      <c r="N17" s="103"/>
      <c r="O17" s="103"/>
      <c r="P17" s="103"/>
      <c r="Q17" s="103"/>
      <c r="R17" s="6"/>
      <c r="S17" s="6"/>
      <c r="T17" s="6"/>
      <c r="U17" s="6"/>
      <c r="V17" s="6"/>
      <c r="W17" s="8"/>
    </row>
    <row r="18" spans="7:23" ht="20.25">
      <c r="G18" s="5"/>
      <c r="H18" s="104" t="s">
        <v>3</v>
      </c>
      <c r="I18" s="15"/>
      <c r="J18" s="16"/>
      <c r="K18" s="17"/>
      <c r="L18" s="18"/>
      <c r="M18" s="18"/>
      <c r="N18" s="18"/>
      <c r="O18" s="18"/>
      <c r="P18" s="18"/>
      <c r="Q18" s="18"/>
      <c r="R18" s="18"/>
      <c r="S18" s="18"/>
      <c r="T18" s="18"/>
      <c r="U18" s="17"/>
      <c r="V18" s="19"/>
      <c r="W18" s="20"/>
    </row>
    <row r="19" spans="7:23" ht="21" customHeight="1">
      <c r="G19" s="5"/>
      <c r="H19" s="15"/>
      <c r="I19" s="15"/>
      <c r="J19" s="21"/>
      <c r="K19" s="22"/>
      <c r="L19" s="23"/>
      <c r="M19" s="23"/>
      <c r="N19" s="23"/>
      <c r="O19" s="23"/>
      <c r="P19" s="23"/>
      <c r="Q19" s="23"/>
      <c r="R19" s="23"/>
      <c r="S19" s="23"/>
      <c r="T19" s="23"/>
      <c r="U19" s="22"/>
      <c r="V19" s="24"/>
      <c r="W19" s="20"/>
    </row>
    <row r="20" spans="7:23" ht="92.25" customHeight="1" thickBot="1">
      <c r="G20" s="5"/>
      <c r="H20" s="25" t="s">
        <v>3</v>
      </c>
      <c r="I20" s="15"/>
      <c r="J20" s="26"/>
      <c r="K20" s="27"/>
      <c r="L20" s="382" t="s">
        <v>138</v>
      </c>
      <c r="M20" s="383"/>
      <c r="N20" s="383"/>
      <c r="O20" s="383"/>
      <c r="P20" s="383"/>
      <c r="Q20" s="383"/>
      <c r="R20" s="383"/>
      <c r="S20" s="383"/>
      <c r="T20" s="384"/>
      <c r="U20" s="27"/>
      <c r="V20" s="28"/>
      <c r="W20" s="20"/>
    </row>
    <row r="21" spans="7:23" ht="15.75">
      <c r="G21" s="5"/>
      <c r="H21" s="25"/>
      <c r="I21" s="15"/>
      <c r="J21" s="26"/>
      <c r="K21" s="27"/>
      <c r="L21" s="29"/>
      <c r="M21" s="29"/>
      <c r="N21" s="29"/>
      <c r="O21" s="29"/>
      <c r="P21" s="29"/>
      <c r="Q21" s="29"/>
      <c r="R21" s="29"/>
      <c r="S21" s="29"/>
      <c r="T21" s="29"/>
      <c r="U21" s="30"/>
      <c r="V21" s="28"/>
      <c r="W21" s="20"/>
    </row>
    <row r="22" spans="7:23" ht="15.75" thickBot="1">
      <c r="G22" s="5"/>
      <c r="H22" s="25"/>
      <c r="I22" s="15"/>
      <c r="J22" s="26"/>
      <c r="K22" s="27"/>
      <c r="L22" s="31"/>
      <c r="M22" s="31"/>
      <c r="N22" s="31"/>
      <c r="O22" s="32"/>
      <c r="P22" s="31"/>
      <c r="Q22" s="33"/>
      <c r="R22" s="31"/>
      <c r="S22" s="31"/>
      <c r="T22" s="31"/>
      <c r="U22" s="27"/>
      <c r="V22" s="28"/>
      <c r="W22" s="20"/>
    </row>
    <row r="23" spans="7:23" ht="30" customHeight="1">
      <c r="G23" s="5"/>
      <c r="H23" s="25"/>
      <c r="I23" s="15"/>
      <c r="J23" s="26"/>
      <c r="K23" s="27"/>
      <c r="L23" s="385" t="s">
        <v>3</v>
      </c>
      <c r="M23" s="176"/>
      <c r="N23" s="176"/>
      <c r="O23" s="165">
        <v>9</v>
      </c>
      <c r="P23" s="34"/>
      <c r="Q23" s="35" t="s">
        <v>3</v>
      </c>
      <c r="R23" s="34"/>
      <c r="S23" s="105">
        <v>9</v>
      </c>
      <c r="T23" s="31"/>
      <c r="U23" s="27"/>
      <c r="V23" s="28"/>
      <c r="W23" s="20"/>
    </row>
    <row r="24" spans="7:23" ht="30" customHeight="1">
      <c r="G24" s="5"/>
      <c r="H24" s="25"/>
      <c r="I24" s="15"/>
      <c r="J24" s="26"/>
      <c r="K24" s="27"/>
      <c r="L24" s="385"/>
      <c r="M24" s="176"/>
      <c r="N24" s="176"/>
      <c r="O24" s="165">
        <v>8</v>
      </c>
      <c r="P24" s="34"/>
      <c r="Q24" s="36" t="s">
        <v>3</v>
      </c>
      <c r="R24" s="34"/>
      <c r="S24" s="105">
        <v>8</v>
      </c>
      <c r="T24" s="31"/>
      <c r="U24" s="27"/>
      <c r="V24" s="28"/>
      <c r="W24" s="20"/>
    </row>
    <row r="25" spans="7:23" ht="30" customHeight="1">
      <c r="G25" s="5"/>
      <c r="H25" s="25"/>
      <c r="I25" s="15"/>
      <c r="J25" s="26"/>
      <c r="K25" s="27"/>
      <c r="L25" s="385"/>
      <c r="M25" s="176"/>
      <c r="N25" s="176"/>
      <c r="O25" s="165">
        <v>7</v>
      </c>
      <c r="P25" s="34"/>
      <c r="Q25" s="36" t="s">
        <v>3</v>
      </c>
      <c r="R25" s="34"/>
      <c r="S25" s="105">
        <v>7</v>
      </c>
      <c r="T25" s="31"/>
      <c r="U25" s="27"/>
      <c r="V25" s="28"/>
      <c r="W25" s="20"/>
    </row>
    <row r="26" spans="7:23" ht="30" customHeight="1">
      <c r="G26" s="5"/>
      <c r="H26" s="25"/>
      <c r="I26" s="15"/>
      <c r="J26" s="26"/>
      <c r="K26" s="27"/>
      <c r="L26" s="385"/>
      <c r="M26" s="176"/>
      <c r="N26" s="176"/>
      <c r="O26" s="165">
        <v>6</v>
      </c>
      <c r="P26" s="34"/>
      <c r="Q26" s="36" t="s">
        <v>3</v>
      </c>
      <c r="R26" s="34"/>
      <c r="S26" s="105">
        <v>6</v>
      </c>
      <c r="T26" s="31"/>
      <c r="U26" s="27"/>
      <c r="V26" s="28"/>
      <c r="W26" s="20"/>
    </row>
    <row r="27" spans="7:23" ht="30" customHeight="1">
      <c r="G27" s="5"/>
      <c r="H27" s="25"/>
      <c r="I27" s="15"/>
      <c r="J27" s="26"/>
      <c r="K27" s="27"/>
      <c r="L27" s="385"/>
      <c r="M27" s="176"/>
      <c r="N27" s="176"/>
      <c r="O27" s="165">
        <v>5</v>
      </c>
      <c r="P27" s="34"/>
      <c r="Q27" s="36" t="s">
        <v>3</v>
      </c>
      <c r="R27" s="34"/>
      <c r="S27" s="105">
        <v>5</v>
      </c>
      <c r="T27" s="31"/>
      <c r="U27" s="27"/>
      <c r="V27" s="28"/>
      <c r="W27" s="20"/>
    </row>
    <row r="28" spans="7:23" ht="30" customHeight="1">
      <c r="G28" s="5"/>
      <c r="H28" s="15"/>
      <c r="I28" s="15"/>
      <c r="J28" s="26"/>
      <c r="K28" s="27"/>
      <c r="L28" s="385"/>
      <c r="M28" s="176"/>
      <c r="N28" s="176"/>
      <c r="O28" s="165">
        <v>4</v>
      </c>
      <c r="P28" s="34"/>
      <c r="Q28" s="36" t="s">
        <v>3</v>
      </c>
      <c r="R28" s="34"/>
      <c r="S28" s="105">
        <v>4</v>
      </c>
      <c r="T28" s="31"/>
      <c r="U28" s="27"/>
      <c r="V28" s="28"/>
      <c r="W28" s="20"/>
    </row>
    <row r="29" spans="7:23" ht="30" customHeight="1">
      <c r="G29" s="5"/>
      <c r="H29" s="15"/>
      <c r="I29" s="15"/>
      <c r="J29" s="26"/>
      <c r="K29" s="27"/>
      <c r="L29" s="385"/>
      <c r="M29" s="176"/>
      <c r="N29" s="176"/>
      <c r="O29" s="165">
        <v>3</v>
      </c>
      <c r="P29" s="34"/>
      <c r="Q29" s="36" t="s">
        <v>3</v>
      </c>
      <c r="R29" s="34"/>
      <c r="S29" s="105">
        <v>3</v>
      </c>
      <c r="T29" s="31"/>
      <c r="U29" s="27"/>
      <c r="V29" s="28"/>
      <c r="W29" s="20"/>
    </row>
    <row r="30" spans="7:23" ht="30" customHeight="1">
      <c r="G30" s="5"/>
      <c r="H30" s="15"/>
      <c r="I30" s="15"/>
      <c r="J30" s="26"/>
      <c r="K30" s="27"/>
      <c r="L30" s="385"/>
      <c r="M30" s="176"/>
      <c r="N30" s="176"/>
      <c r="O30" s="165">
        <v>2</v>
      </c>
      <c r="P30" s="34"/>
      <c r="Q30" s="36" t="s">
        <v>3</v>
      </c>
      <c r="R30" s="34"/>
      <c r="S30" s="105">
        <v>2</v>
      </c>
      <c r="T30" s="31"/>
      <c r="U30" s="27"/>
      <c r="V30" s="28"/>
      <c r="W30" s="20"/>
    </row>
    <row r="31" spans="7:23" ht="30" customHeight="1" thickBot="1">
      <c r="G31" s="5"/>
      <c r="H31" s="15"/>
      <c r="I31" s="15"/>
      <c r="J31" s="26"/>
      <c r="K31" s="27"/>
      <c r="L31" s="385"/>
      <c r="M31" s="176"/>
      <c r="N31" s="176"/>
      <c r="O31" s="165">
        <v>1</v>
      </c>
      <c r="P31" s="34"/>
      <c r="Q31" s="37" t="s">
        <v>3</v>
      </c>
      <c r="R31" s="34"/>
      <c r="S31" s="105">
        <v>1</v>
      </c>
      <c r="T31" s="31"/>
      <c r="U31" s="27"/>
      <c r="V31" s="28"/>
      <c r="W31" s="20"/>
    </row>
    <row r="32" spans="7:23" ht="13.5" thickBot="1">
      <c r="G32" s="5" t="s">
        <v>3</v>
      </c>
      <c r="H32" s="15"/>
      <c r="I32" s="15"/>
      <c r="J32" s="26"/>
      <c r="K32" s="27"/>
      <c r="L32" s="31"/>
      <c r="M32" s="31"/>
      <c r="N32" s="31"/>
      <c r="O32" s="32"/>
      <c r="P32" s="31"/>
      <c r="Q32" s="31"/>
      <c r="R32" s="31"/>
      <c r="S32" s="31"/>
      <c r="T32" s="31"/>
      <c r="U32" s="27"/>
      <c r="V32" s="28"/>
      <c r="W32" s="20"/>
    </row>
    <row r="33" spans="2:24" ht="51.75" customHeight="1" thickTop="1" thickBot="1">
      <c r="G33" s="5"/>
      <c r="H33" s="15"/>
      <c r="I33" s="15"/>
      <c r="J33" s="26"/>
      <c r="K33" s="27"/>
      <c r="L33" s="386" t="s">
        <v>60</v>
      </c>
      <c r="M33" s="386"/>
      <c r="N33" s="386"/>
      <c r="O33" s="386"/>
      <c r="P33" s="38" t="s">
        <v>2</v>
      </c>
      <c r="Q33" s="174">
        <f>+MAX(C39:C47)</f>
        <v>7</v>
      </c>
      <c r="R33" s="39"/>
      <c r="S33" s="39"/>
      <c r="T33" s="31"/>
      <c r="U33" s="27"/>
      <c r="V33" s="28"/>
      <c r="W33" s="20"/>
    </row>
    <row r="34" spans="2:24" s="40" customFormat="1" ht="13.5" thickTop="1">
      <c r="G34" s="41"/>
      <c r="H34" s="42"/>
      <c r="I34" s="42"/>
      <c r="J34" s="21"/>
      <c r="K34" s="43"/>
      <c r="L34" s="44"/>
      <c r="M34" s="45"/>
      <c r="N34" s="45"/>
      <c r="O34" s="45"/>
      <c r="P34" s="46"/>
      <c r="Q34" s="47"/>
      <c r="R34" s="48"/>
      <c r="S34" s="48"/>
      <c r="T34" s="43"/>
      <c r="U34" s="43"/>
      <c r="V34" s="24"/>
      <c r="W34" s="49"/>
    </row>
    <row r="35" spans="2:24" ht="13.5" thickBot="1">
      <c r="D35" s="387" t="s">
        <v>3</v>
      </c>
      <c r="E35" s="387"/>
      <c r="F35" s="177"/>
      <c r="G35" s="50"/>
      <c r="H35" s="51"/>
      <c r="I35" s="51"/>
      <c r="J35" s="52"/>
      <c r="K35" s="53"/>
      <c r="L35" s="54"/>
      <c r="M35" s="54"/>
      <c r="N35" s="54"/>
      <c r="O35" s="55"/>
      <c r="P35" s="54"/>
      <c r="Q35" s="54"/>
      <c r="R35" s="54"/>
      <c r="S35" s="54"/>
      <c r="T35" s="54"/>
      <c r="U35" s="54"/>
      <c r="V35" s="56"/>
      <c r="W35" s="20"/>
    </row>
    <row r="36" spans="2:24">
      <c r="D36" s="177"/>
      <c r="E36" s="177"/>
      <c r="F36" s="177"/>
      <c r="G36" s="50"/>
      <c r="H36" s="51"/>
      <c r="I36" s="51"/>
      <c r="J36" s="122"/>
      <c r="K36" s="122"/>
      <c r="L36" s="123"/>
      <c r="M36" s="123"/>
      <c r="N36" s="123"/>
      <c r="O36" s="124"/>
      <c r="P36" s="123"/>
      <c r="Q36" s="123"/>
      <c r="R36" s="123"/>
      <c r="S36" s="123"/>
      <c r="T36" s="123"/>
      <c r="U36" s="123"/>
      <c r="V36" s="123"/>
      <c r="W36" s="20"/>
    </row>
    <row r="37" spans="2:24">
      <c r="D37" s="177"/>
      <c r="E37" s="177"/>
      <c r="F37" s="177"/>
      <c r="G37" s="125"/>
      <c r="H37" s="126"/>
      <c r="I37" s="126"/>
      <c r="J37" s="127"/>
      <c r="K37" s="127"/>
      <c r="L37" s="128"/>
      <c r="M37" s="128"/>
      <c r="N37" s="128"/>
      <c r="O37" s="129"/>
      <c r="P37" s="128"/>
      <c r="Q37" s="128"/>
      <c r="R37" s="128"/>
      <c r="S37" s="128"/>
      <c r="T37" s="128"/>
      <c r="U37" s="128"/>
      <c r="V37" s="128"/>
      <c r="W37" s="63"/>
    </row>
    <row r="38" spans="2:24">
      <c r="D38" s="177"/>
      <c r="E38" s="177"/>
      <c r="F38" s="177"/>
      <c r="G38" s="130"/>
      <c r="H38" s="130"/>
      <c r="I38" s="130"/>
      <c r="J38" s="131"/>
      <c r="K38" s="131"/>
      <c r="L38" s="132"/>
      <c r="M38" s="132"/>
      <c r="N38" s="132"/>
      <c r="O38" s="133"/>
      <c r="P38" s="132"/>
      <c r="Q38" s="132"/>
      <c r="R38" s="132"/>
      <c r="S38" s="132"/>
      <c r="T38" s="132"/>
      <c r="U38" s="132"/>
      <c r="V38" s="132"/>
      <c r="W38" s="2"/>
    </row>
    <row r="39" spans="2:24">
      <c r="B39" s="57">
        <f t="shared" ref="B39:B47" si="0">IF(OR(C39&gt;0,D39&gt;80%,),C39,0)</f>
        <v>0</v>
      </c>
      <c r="C39" s="120">
        <f t="shared" ref="C39:C44" si="1">IF(AND($C$51&lt;=D39,D39&lt;=100%,D40&gt;=$C$51,D41&gt;=$C$51),E39,0)</f>
        <v>0</v>
      </c>
      <c r="D39" s="58">
        <f>'Tekno-Meter_2.5'!$C$195</f>
        <v>0</v>
      </c>
      <c r="E39" s="59">
        <v>9</v>
      </c>
      <c r="F39" s="59"/>
      <c r="G39" s="60"/>
      <c r="H39" s="60"/>
      <c r="I39" s="60"/>
      <c r="J39" s="60"/>
      <c r="K39" s="60"/>
      <c r="L39" s="15"/>
      <c r="M39" s="15"/>
      <c r="N39" s="15"/>
      <c r="O39" s="61"/>
      <c r="P39" s="15"/>
      <c r="Q39" s="62" t="s">
        <v>3</v>
      </c>
      <c r="R39" s="15"/>
      <c r="S39" s="15"/>
      <c r="T39" s="15"/>
      <c r="U39" s="15"/>
      <c r="V39" s="15"/>
      <c r="W39" s="15"/>
    </row>
    <row r="40" spans="2:24" ht="12.75" customHeight="1">
      <c r="B40" s="57">
        <f t="shared" si="0"/>
        <v>0</v>
      </c>
      <c r="C40" s="120">
        <f>IF(AND($C$51&lt;=D40,D40&lt;=100%,D41&gt;=$C$51,D42&gt;=$C$51),E40,0)</f>
        <v>0</v>
      </c>
      <c r="D40" s="58">
        <f>'Tekno-Meter_2.5'!$C$177</f>
        <v>0.77777777777777779</v>
      </c>
      <c r="E40" s="59">
        <v>8</v>
      </c>
      <c r="F40" s="59"/>
      <c r="G40" s="60"/>
      <c r="H40" s="60"/>
      <c r="I40" s="60"/>
      <c r="J40" s="60"/>
      <c r="K40" s="60"/>
      <c r="L40" s="15"/>
      <c r="M40" s="15"/>
      <c r="N40" s="15"/>
      <c r="O40" s="61"/>
      <c r="P40" s="15"/>
      <c r="Q40" s="134" t="s">
        <v>3</v>
      </c>
      <c r="R40" s="15"/>
      <c r="S40" s="15"/>
      <c r="T40" s="15"/>
      <c r="U40" s="15"/>
      <c r="V40" s="15"/>
      <c r="W40" s="15"/>
      <c r="X40" t="s">
        <v>3</v>
      </c>
    </row>
    <row r="41" spans="2:24" ht="12.75" customHeight="1">
      <c r="B41" s="57">
        <f t="shared" si="0"/>
        <v>7</v>
      </c>
      <c r="C41" s="120">
        <f t="shared" si="1"/>
        <v>7</v>
      </c>
      <c r="D41" s="58">
        <f>'Tekno-Meter_2.5'!$C$158</f>
        <v>1</v>
      </c>
      <c r="E41" s="59">
        <v>7</v>
      </c>
      <c r="F41" s="59"/>
      <c r="G41" s="59"/>
      <c r="H41" s="59"/>
      <c r="I41" s="59"/>
      <c r="J41" s="59"/>
      <c r="K41" s="59"/>
      <c r="Q41" s="65" t="s">
        <v>3</v>
      </c>
    </row>
    <row r="42" spans="2:24" ht="12.75" customHeight="1">
      <c r="B42" s="57">
        <f t="shared" si="0"/>
        <v>6</v>
      </c>
      <c r="C42" s="120">
        <f t="shared" si="1"/>
        <v>6</v>
      </c>
      <c r="D42" s="58">
        <f>'Tekno-Meter_2.5'!$C$134</f>
        <v>1</v>
      </c>
      <c r="E42" s="59">
        <v>6</v>
      </c>
      <c r="F42" s="59"/>
      <c r="G42" s="59"/>
      <c r="H42" s="59"/>
      <c r="I42" s="59"/>
      <c r="J42" s="59"/>
      <c r="K42" s="59"/>
      <c r="Q42" s="65" t="s">
        <v>3</v>
      </c>
    </row>
    <row r="43" spans="2:24" ht="12.75" customHeight="1">
      <c r="B43" s="57">
        <f t="shared" si="0"/>
        <v>5</v>
      </c>
      <c r="C43" s="120">
        <f>IF(AND($C$51&lt;=D43,D43&lt;=100%,D44&gt;=$C$51,D45&gt;=$C$51),E43,0)</f>
        <v>5</v>
      </c>
      <c r="D43" s="58">
        <f>'Tekno-Meter_2.5'!$C$116</f>
        <v>1</v>
      </c>
      <c r="E43" s="59">
        <v>5</v>
      </c>
      <c r="F43" s="59"/>
      <c r="G43" s="59"/>
      <c r="H43" s="59"/>
      <c r="I43" s="59"/>
      <c r="J43" s="59"/>
      <c r="K43" s="59"/>
    </row>
    <row r="44" spans="2:24">
      <c r="B44" s="57">
        <f t="shared" si="0"/>
        <v>4</v>
      </c>
      <c r="C44" s="120">
        <f t="shared" si="1"/>
        <v>4</v>
      </c>
      <c r="D44" s="58">
        <f>'Tekno-Meter_2.5'!$C$97</f>
        <v>1</v>
      </c>
      <c r="E44" s="59">
        <v>4</v>
      </c>
      <c r="F44" s="59"/>
      <c r="G44" s="59"/>
      <c r="H44" s="59"/>
      <c r="I44" s="59"/>
      <c r="J44" s="59"/>
      <c r="K44" s="59"/>
    </row>
    <row r="45" spans="2:24">
      <c r="B45" s="57">
        <f>IF(OR(C45&gt;0,D45&gt;80%,),C45,0)</f>
        <v>3</v>
      </c>
      <c r="C45" s="120">
        <f>IF(AND($C$51&lt;=D45,D45&lt;= 100%),E45, 0)</f>
        <v>3</v>
      </c>
      <c r="D45" s="58">
        <f>'Tekno-Meter_2.5'!$C$78</f>
        <v>1</v>
      </c>
      <c r="E45" s="59">
        <v>3</v>
      </c>
      <c r="F45" s="59"/>
      <c r="G45" s="59"/>
      <c r="H45" s="59"/>
      <c r="I45" s="59"/>
      <c r="J45" s="59"/>
      <c r="K45" s="59"/>
    </row>
    <row r="46" spans="2:24">
      <c r="B46" s="57">
        <f t="shared" si="0"/>
        <v>2</v>
      </c>
      <c r="C46" s="120">
        <f>IF(AND($C$51&lt;=D46,D46&lt;= 100%,$C$47&gt;=$C$51),E46, 0)</f>
        <v>2</v>
      </c>
      <c r="D46" s="58">
        <f>'Tekno-Meter_2.5'!$C$58</f>
        <v>1</v>
      </c>
      <c r="E46" s="59">
        <v>2</v>
      </c>
      <c r="F46" s="59"/>
      <c r="G46" s="59"/>
      <c r="H46" s="59"/>
      <c r="I46" s="59"/>
      <c r="J46" s="59"/>
      <c r="K46" s="59"/>
    </row>
    <row r="47" spans="2:24">
      <c r="B47" s="57">
        <f t="shared" si="0"/>
        <v>1</v>
      </c>
      <c r="C47" s="120">
        <f>IF(AND($C$51&lt;=D47,D47&lt;=100%),E47,0)</f>
        <v>1</v>
      </c>
      <c r="D47" s="58">
        <f>'Tekno-Meter_2.5'!$C$35</f>
        <v>1</v>
      </c>
      <c r="E47" s="59">
        <v>1</v>
      </c>
      <c r="F47" s="59"/>
      <c r="G47" s="59"/>
      <c r="H47" s="59"/>
      <c r="I47" s="59"/>
      <c r="J47" s="59"/>
      <c r="K47" s="59"/>
    </row>
    <row r="48" spans="2:24" ht="13.5" thickBot="1"/>
    <row r="49" spans="1:3" ht="13.5" thickBot="1">
      <c r="A49" t="s">
        <v>97</v>
      </c>
      <c r="B49" t="s">
        <v>3</v>
      </c>
      <c r="C49" s="113">
        <f>'Tekno-Meter_2.5'!$Q$7</f>
        <v>0.8</v>
      </c>
    </row>
    <row r="50" spans="1:3" ht="13.5" thickBot="1">
      <c r="A50" s="121" t="s">
        <v>98</v>
      </c>
      <c r="C50" s="113">
        <v>1</v>
      </c>
    </row>
    <row r="51" spans="1:3">
      <c r="C51" s="113">
        <f>IF(C49=0,1,C49)</f>
        <v>0.8</v>
      </c>
    </row>
    <row r="197" spans="2:18" ht="23.25" customHeight="1">
      <c r="B197" s="388" t="s">
        <v>56</v>
      </c>
      <c r="C197" s="388"/>
      <c r="D197" s="388"/>
      <c r="E197" s="388"/>
      <c r="F197" s="388"/>
      <c r="G197" s="388"/>
      <c r="H197" s="388"/>
      <c r="I197" s="388"/>
      <c r="J197" s="388"/>
      <c r="K197" s="388"/>
      <c r="L197" s="388"/>
      <c r="M197" s="388"/>
      <c r="N197" s="388"/>
      <c r="O197" s="388"/>
      <c r="P197" s="388"/>
      <c r="Q197" s="388"/>
      <c r="R197" s="388"/>
    </row>
  </sheetData>
  <mergeCells count="27">
    <mergeCell ref="L20:T20"/>
    <mergeCell ref="L23:L31"/>
    <mergeCell ref="L33:O33"/>
    <mergeCell ref="D35:E35"/>
    <mergeCell ref="B197:R197"/>
    <mergeCell ref="H11:K11"/>
    <mergeCell ref="L11:W11"/>
    <mergeCell ref="L12:W12"/>
    <mergeCell ref="H14:K14"/>
    <mergeCell ref="M14:P14"/>
    <mergeCell ref="H16:K16"/>
    <mergeCell ref="L16:M16"/>
    <mergeCell ref="N16:Q16"/>
    <mergeCell ref="R16:T16"/>
    <mergeCell ref="U16:V16"/>
    <mergeCell ref="H8:K8"/>
    <mergeCell ref="L8:W8"/>
    <mergeCell ref="H9:K9"/>
    <mergeCell ref="L9:W9"/>
    <mergeCell ref="H10:K10"/>
    <mergeCell ref="L10:W10"/>
    <mergeCell ref="H3:W3"/>
    <mergeCell ref="H4:W4"/>
    <mergeCell ref="T6:U6"/>
    <mergeCell ref="V6:W6"/>
    <mergeCell ref="H7:K7"/>
    <mergeCell ref="L7:W7"/>
  </mergeCells>
  <conditionalFormatting sqref="Q30">
    <cfRule type="expression" dxfId="27" priority="1" stopIfTrue="1">
      <formula>C46=2</formula>
    </cfRule>
    <cfRule type="expression" dxfId="26" priority="2" stopIfTrue="1">
      <formula>C46&lt;2</formula>
    </cfRule>
  </conditionalFormatting>
  <conditionalFormatting sqref="Q29">
    <cfRule type="expression" dxfId="25" priority="3" stopIfTrue="1">
      <formula>C45=3</formula>
    </cfRule>
    <cfRule type="expression" dxfId="24" priority="4" stopIfTrue="1">
      <formula>C45&lt;3</formula>
    </cfRule>
  </conditionalFormatting>
  <conditionalFormatting sqref="Q27">
    <cfRule type="expression" dxfId="23" priority="5" stopIfTrue="1">
      <formula>C43=5</formula>
    </cfRule>
    <cfRule type="expression" dxfId="22" priority="6" stopIfTrue="1">
      <formula>C43&lt;5</formula>
    </cfRule>
  </conditionalFormatting>
  <conditionalFormatting sqref="Q26">
    <cfRule type="expression" dxfId="21" priority="7" stopIfTrue="1">
      <formula>C42=6</formula>
    </cfRule>
    <cfRule type="expression" dxfId="20" priority="8" stopIfTrue="1">
      <formula>C42&lt;6</formula>
    </cfRule>
  </conditionalFormatting>
  <conditionalFormatting sqref="Q25">
    <cfRule type="expression" dxfId="19" priority="9" stopIfTrue="1">
      <formula>C41=7</formula>
    </cfRule>
    <cfRule type="expression" dxfId="18" priority="10" stopIfTrue="1">
      <formula>C41&lt;7</formula>
    </cfRule>
  </conditionalFormatting>
  <conditionalFormatting sqref="Q24">
    <cfRule type="expression" dxfId="17" priority="11" stopIfTrue="1">
      <formula>C40=8</formula>
    </cfRule>
    <cfRule type="expression" dxfId="16" priority="12" stopIfTrue="1">
      <formula>C40&lt;8</formula>
    </cfRule>
  </conditionalFormatting>
  <conditionalFormatting sqref="Q23">
    <cfRule type="expression" dxfId="15" priority="13" stopIfTrue="1">
      <formula>C39=9</formula>
    </cfRule>
    <cfRule type="expression" dxfId="14" priority="14" stopIfTrue="1">
      <formula>C39&lt;9</formula>
    </cfRule>
  </conditionalFormatting>
  <conditionalFormatting sqref="Q28">
    <cfRule type="expression" dxfId="13" priority="15" stopIfTrue="1">
      <formula>C44=4</formula>
    </cfRule>
    <cfRule type="expression" dxfId="12" priority="16" stopIfTrue="1">
      <formula>C44&lt;4</formula>
    </cfRule>
  </conditionalFormatting>
  <conditionalFormatting sqref="Q40:Q42">
    <cfRule type="expression" dxfId="11" priority="17" stopIfTrue="1">
      <formula>#REF!&lt;56</formula>
    </cfRule>
  </conditionalFormatting>
  <conditionalFormatting sqref="Q34">
    <cfRule type="cellIs" dxfId="10" priority="18" stopIfTrue="1" operator="between">
      <formula>7</formula>
      <formula>9</formula>
    </cfRule>
    <cfRule type="cellIs" dxfId="9" priority="19" stopIfTrue="1" operator="between">
      <formula>4</formula>
      <formula>6</formula>
    </cfRule>
    <cfRule type="cellIs" dxfId="8" priority="20" stopIfTrue="1" operator="between">
      <formula>1</formula>
      <formula>3</formula>
    </cfRule>
  </conditionalFormatting>
  <conditionalFormatting sqref="L16:M16">
    <cfRule type="cellIs" dxfId="7" priority="21" stopIfTrue="1" operator="lessThan">
      <formula>3</formula>
    </cfRule>
    <cfRule type="cellIs" dxfId="6" priority="22" stopIfTrue="1" operator="between">
      <formula>3</formula>
      <formula>7</formula>
    </cfRule>
    <cfRule type="cellIs" dxfId="5" priority="23" stopIfTrue="1" operator="lessThanOrEqual">
      <formula>9</formula>
    </cfRule>
  </conditionalFormatting>
  <conditionalFormatting sqref="Q33">
    <cfRule type="cellIs" dxfId="4" priority="24" stopIfTrue="1" operator="between">
      <formula>7</formula>
      <formula>9</formula>
    </cfRule>
    <cfRule type="cellIs" dxfId="3" priority="25" stopIfTrue="1" operator="between">
      <formula>4</formula>
      <formula>6</formula>
    </cfRule>
    <cfRule type="cellIs" dxfId="2" priority="26" stopIfTrue="1" operator="between">
      <formula>1</formula>
      <formula>3</formula>
    </cfRule>
  </conditionalFormatting>
  <conditionalFormatting sqref="Q31">
    <cfRule type="expression" dxfId="1" priority="27" stopIfTrue="1">
      <formula>C47=1</formula>
    </cfRule>
    <cfRule type="expression" dxfId="0" priority="28" stopIfTrue="1">
      <formula>C47&lt;1</formula>
    </cfRule>
  </conditionalFormatting>
  <printOptions horizontalCentered="1" verticalCentered="1"/>
  <pageMargins left="0.75" right="0.75" top="0.66" bottom="1" header="0.5" footer="0.5"/>
  <pageSetup paperSize="9" scale="75" orientation="portrait" horizontalDpi="4294967294" verticalDpi="1200" r:id="rId1"/>
  <headerFooter alignWithMargins="0">
    <oddFooter>&amp;Lby &amp;"Vogel,Italic"PPKDT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Summary_Penilaian</vt:lpstr>
      <vt:lpstr>Tekno-Meter_2.5</vt:lpstr>
      <vt:lpstr>Penjelasan TRL</vt:lpstr>
      <vt:lpstr>Display Tekno-Meter (2)</vt:lpstr>
      <vt:lpstr>'Display Tekno-Meter (2)'!Print_Area</vt:lpstr>
      <vt:lpstr>'Penjelasan TRL'!Print_Area</vt:lpstr>
      <vt:lpstr>Summary_Penilaian!Print_Area</vt:lpstr>
      <vt:lpstr>'Tekno-Meter_2.5'!Print_Area</vt:lpstr>
    </vt:vector>
  </TitlesOfParts>
  <Company>BPPT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Suhendri</dc:creator>
  <cp:lastModifiedBy>dedisuhendrizakir</cp:lastModifiedBy>
  <cp:lastPrinted>2018-06-29T08:18:03Z</cp:lastPrinted>
  <dcterms:created xsi:type="dcterms:W3CDTF">2006-11-27T15:30:11Z</dcterms:created>
  <dcterms:modified xsi:type="dcterms:W3CDTF">2018-07-02T06:43:59Z</dcterms:modified>
</cp:coreProperties>
</file>